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54" activeTab="0"/>
  </bookViews>
  <sheets>
    <sheet name="Bottom Line Values for Tables" sheetId="1" r:id="rId1"/>
    <sheet name="Injector Offsets FMS fat redtop" sheetId="2" r:id="rId2"/>
    <sheet name="Short Pulse adder" sheetId="3" r:id="rId3"/>
    <sheet name="Interpolation Worksheet" sheetId="4" r:id="rId4"/>
    <sheet name="M-9593-B302 Injector Data" sheetId="5" r:id="rId5"/>
  </sheets>
  <definedNames/>
  <calcPr fullCalcOnLoad="1"/>
</workbook>
</file>

<file path=xl/sharedStrings.xml><?xml version="1.0" encoding="utf-8"?>
<sst xmlns="http://schemas.openxmlformats.org/spreadsheetml/2006/main" count="311" uniqueCount="109">
  <si>
    <t>Ford Motorsports "Fat" 30# Injectors</t>
  </si>
  <si>
    <t>M-9593-B302 Injectors</t>
  </si>
  <si>
    <t>Injector Offset vs Battery Voltage</t>
  </si>
  <si>
    <t>Low Pulse Width Injector Offset Adder vs BPW</t>
  </si>
  <si>
    <t>VDC</t>
  </si>
  <si>
    <t>usec</t>
  </si>
  <si>
    <t>Adder(usec)</t>
  </si>
  <si>
    <t>BPW(usec)</t>
  </si>
  <si>
    <t>Ford Motorsports data for "Fat" 30# Injectors</t>
  </si>
  <si>
    <t>M-9593-B302 Calibration Summary</t>
  </si>
  <si>
    <t>Target Injection Pressure = 39.15pisd</t>
  </si>
  <si>
    <t>Definitions</t>
  </si>
  <si>
    <t>ALOSL</t>
  </si>
  <si>
    <t>"low" injector slope</t>
  </si>
  <si>
    <t>AHISL</t>
  </si>
  <si>
    <t>"high" injector slope</t>
  </si>
  <si>
    <t>FUEL_BKPT</t>
  </si>
  <si>
    <t>Fuel mass at which to switch from low to high injector slope</t>
  </si>
  <si>
    <t>MINPW</t>
  </si>
  <si>
    <t>Minimum repeatable fuel pulsewidth at 39.15psid</t>
  </si>
  <si>
    <t>FNPW_LSCOMP</t>
  </si>
  <si>
    <t>Multiplier to low slope as a function of injection pressure in psid</t>
  </si>
  <si>
    <t>FNPW_HSCOMP</t>
  </si>
  <si>
    <t>Multiplier to high slope as a function of injection pressure in psid</t>
  </si>
  <si>
    <t>FNPW_BKCOMP</t>
  </si>
  <si>
    <t>Multiplier to FUEL_BKPT as a function of injection pressure in psid</t>
  </si>
  <si>
    <t>FNPW_OFFSET</t>
  </si>
  <si>
    <t>Injector voltage offset as a function of battery voltage</t>
  </si>
  <si>
    <t>FNPW_OFFCOMP</t>
  </si>
  <si>
    <t>Multiplier on FNPW_OFFSET as a function of injection pressure in psid</t>
  </si>
  <si>
    <t xml:space="preserve"> </t>
  </si>
  <si>
    <t>English Units</t>
  </si>
  <si>
    <t>Metric Units</t>
  </si>
  <si>
    <t>39.15psi</t>
  </si>
  <si>
    <t>43.5psi</t>
  </si>
  <si>
    <t>ALOSL(lb/s)</t>
  </si>
  <si>
    <t>ALOSL(g/s)</t>
  </si>
  <si>
    <t>Pressure(psid)</t>
  </si>
  <si>
    <t>Multiplier</t>
  </si>
  <si>
    <t>AHISL(lb/s)</t>
  </si>
  <si>
    <t>AHISL(g/s)</t>
  </si>
  <si>
    <t>FUEL_BKPT(lb)</t>
  </si>
  <si>
    <t>FUEL_BKPT(g)</t>
  </si>
  <si>
    <t>MINPW(mS)</t>
  </si>
  <si>
    <t>VBAT(volts)</t>
  </si>
  <si>
    <t>Voltage Offset(mS)</t>
  </si>
  <si>
    <t>LT1 Injector Offset vs. Battery Voltage table</t>
  </si>
  <si>
    <t>Below column goes into LT1 Injector Offset vs. Battery Voltage table</t>
  </si>
  <si>
    <t>Ford Injector Offset</t>
  </si>
  <si>
    <t>43.5psi(x1.042975)</t>
  </si>
  <si>
    <t>Convert to uS</t>
  </si>
  <si>
    <t>Voltage Offset(uS)</t>
  </si>
  <si>
    <t>Individual Calculators</t>
  </si>
  <si>
    <t>Equation for Low Slope line(y=mx+b)</t>
  </si>
  <si>
    <t>Equation for High Slope line(y=mx+b)</t>
  </si>
  <si>
    <t>Slope Calculator</t>
  </si>
  <si>
    <t>m=((Y2-Y1)/(X2-X1))</t>
  </si>
  <si>
    <t>y = ((4.3141569504 * x) – 0.0007887107</t>
  </si>
  <si>
    <t>y = ((4.0075494857 * x) + 0</t>
  </si>
  <si>
    <t>y2 =</t>
  </si>
  <si>
    <t>m =</t>
  </si>
  <si>
    <t>y1 =</t>
  </si>
  <si>
    <t>b =</t>
  </si>
  <si>
    <t>x2 =</t>
  </si>
  <si>
    <t>x1 =</t>
  </si>
  <si>
    <t>Slope =</t>
  </si>
  <si>
    <t>These are the new short pulse adder values</t>
  </si>
  <si>
    <t>Adder(uS)</t>
  </si>
  <si>
    <t>Convert to Seconds</t>
  </si>
  <si>
    <t>x value of low slope at fuel mass value</t>
  </si>
  <si>
    <t>Short pulse adder = x value of low slope – scale value(high slope x)</t>
  </si>
  <si>
    <t>Converted to uS</t>
  </si>
  <si>
    <t>y Intercept Calculator</t>
  </si>
  <si>
    <t>b = y-(mx)</t>
  </si>
  <si>
    <t>x =</t>
  </si>
  <si>
    <t>y =</t>
  </si>
  <si>
    <t xml:space="preserve">b = </t>
  </si>
  <si>
    <t>Line Calculator</t>
  </si>
  <si>
    <t>y = mx+b</t>
  </si>
  <si>
    <t xml:space="preserve">y= </t>
  </si>
  <si>
    <t>Automated Linear Interpolation(used for FNPW_LSCOMP, FNPW_HSCOMP, FNPW_BKCOMP, and FNPW_OFFCOMP)</t>
  </si>
  <si>
    <t>Inputs</t>
  </si>
  <si>
    <t>x values</t>
  </si>
  <si>
    <t>y values</t>
  </si>
  <si>
    <t>Pressure(pisd)</t>
  </si>
  <si>
    <t>Point #1</t>
  </si>
  <si>
    <t>Point #2</t>
  </si>
  <si>
    <t>New Target Fuel Rail Pressure(psi)</t>
  </si>
  <si>
    <t>Outputs</t>
  </si>
  <si>
    <t>Automated Output(do not edit!)</t>
  </si>
  <si>
    <t xml:space="preserve">Slope = </t>
  </si>
  <si>
    <t xml:space="preserve">y Intercept = </t>
  </si>
  <si>
    <t>Multiplier for New Fuel Pressure</t>
  </si>
  <si>
    <t>Automated Linear Interpolation(used for FNPW_OFFSET)</t>
  </si>
  <si>
    <t>New Target VBAT(volts) Value</t>
  </si>
  <si>
    <t>New Voltage Offset(mS) Value</t>
  </si>
  <si>
    <t>Fuel Mass at Seconds table value(high slope equation used)</t>
  </si>
  <si>
    <t>Need to get the y value(fuel mass) of the x value(seconds) using the high slope equation. This gives us a y value point to solve for in the low slope equation.</t>
  </si>
  <si>
    <t>Using the y value just solved for, we now can find the x position of the low slope at the same y value of the high slope.</t>
  </si>
  <si>
    <t>Stock LT1 Short Pulse Adder Table Scale, not the table values…the scale of the table.</t>
  </si>
  <si>
    <t>Compensates for the fuel rail pressure of 43.5 instead of 39.15 using the FNPW_OFFCOMP@43.5psi</t>
  </si>
  <si>
    <t>This is where you do the subtraction of the extended high slope from the low slope to get the short pulse adder.</t>
  </si>
  <si>
    <t>Converted from english units into metric units of g/s</t>
  </si>
  <si>
    <t>Applied the following multipliers to account for the rail pressure increase to 43.5psi.</t>
  </si>
  <si>
    <t>ALOSL x 1.043340074(FNPW_LSCOMP@43.5psi)</t>
  </si>
  <si>
    <t>AHISL x 1.053055607(FNPW_HSCOMP@43.5psi)</t>
  </si>
  <si>
    <t>FUEL_BKPT x 1.06501011(FNPW_BKCOMP@43.5psi)</t>
  </si>
  <si>
    <t>Keep in mind, that the low slope actually has the "higher" slope value…and the high slope the "lower" slope value. Ford calls them as such to reference the line positions on the graph. Don't get them confused!</t>
  </si>
  <si>
    <t>These values are for second gen LT1 systems(1992-1997).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</si>
</sst>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2"/>
    </font>
    <font>
      <b/>
      <sz val="10"/>
      <name val="Arial"/>
      <family val="2"/>
    </font>
    <font>
      <sz val="10"/>
      <color indexed="10"/>
      <name val="Arial"/>
      <family val="2"/>
    </font>
    <font>
      <b/>
      <sz val="10"/>
      <color indexed="10"/>
      <name val="Arial"/>
      <family val="2"/>
    </font>
    <font>
      <b/>
      <sz val="10"/>
      <color indexed="57"/>
      <name val="Arial"/>
      <family val="2"/>
    </font>
    <font>
      <sz val="8"/>
      <name val="Arial"/>
      <family val="2"/>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55">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style="thin"/>
      <right style="thin"/>
      <top style="thin"/>
      <bottom style="thin"/>
    </border>
    <border>
      <left style="medium"/>
      <right>
        <color indexed="63"/>
      </right>
      <top style="medium"/>
      <bottom style="thin">
        <color indexed="8"/>
      </bottom>
    </border>
    <border>
      <left>
        <color indexed="63"/>
      </left>
      <right>
        <color indexed="63"/>
      </right>
      <top style="medium"/>
      <bottom style="thin">
        <color indexed="8"/>
      </bottom>
    </border>
    <border>
      <left style="medium"/>
      <right>
        <color indexed="63"/>
      </right>
      <top style="thin">
        <color indexed="8"/>
      </top>
      <bottom style="thin">
        <color indexed="8"/>
      </bottom>
    </border>
    <border>
      <left style="medium"/>
      <right>
        <color indexed="63"/>
      </right>
      <top>
        <color indexed="63"/>
      </top>
      <bottom>
        <color indexed="63"/>
      </bottom>
    </border>
    <border>
      <left style="thin">
        <color indexed="8"/>
      </left>
      <right style="medium"/>
      <top>
        <color indexed="63"/>
      </top>
      <bottom>
        <color indexed="63"/>
      </bottom>
    </border>
    <border>
      <left style="medium"/>
      <right>
        <color indexed="63"/>
      </right>
      <top>
        <color indexed="63"/>
      </top>
      <bottom style="medium"/>
    </border>
    <border>
      <left>
        <color indexed="63"/>
      </left>
      <right style="thin">
        <color indexed="8"/>
      </right>
      <top>
        <color indexed="63"/>
      </top>
      <bottom style="medium"/>
    </border>
    <border>
      <left style="thin">
        <color indexed="8"/>
      </left>
      <right style="medium"/>
      <top>
        <color indexed="63"/>
      </top>
      <bottom style="medium"/>
    </border>
    <border>
      <left style="thin"/>
      <right style="thin"/>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color indexed="8"/>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style="thin">
        <color indexed="8"/>
      </top>
      <bottom>
        <color indexed="63"/>
      </bottom>
    </border>
    <border>
      <left style="thin"/>
      <right style="medium"/>
      <top>
        <color indexed="63"/>
      </top>
      <bottom style="mediu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color indexed="8"/>
      </top>
      <bottom style="thin"/>
    </border>
    <border>
      <left>
        <color indexed="63"/>
      </left>
      <right style="thin"/>
      <top style="thin">
        <color indexed="8"/>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6">
    <xf numFmtId="0" fontId="0" fillId="0" borderId="0" xfId="0" applyAlignment="1">
      <alignment/>
    </xf>
    <xf numFmtId="0" fontId="1" fillId="0" borderId="1" xfId="0" applyFont="1" applyBorder="1" applyAlignment="1">
      <alignment/>
    </xf>
    <xf numFmtId="0" fontId="0" fillId="0" borderId="0" xfId="0" applyBorder="1" applyAlignment="1">
      <alignment/>
    </xf>
    <xf numFmtId="0" fontId="1" fillId="0" borderId="0" xfId="0" applyFont="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Fill="1" applyBorder="1" applyAlignment="1">
      <alignment/>
    </xf>
    <xf numFmtId="0" fontId="1" fillId="0" borderId="0" xfId="0" applyFont="1" applyFill="1" applyBorder="1" applyAlignment="1">
      <alignment/>
    </xf>
    <xf numFmtId="0" fontId="0" fillId="0" borderId="1" xfId="0" applyFont="1" applyBorder="1" applyAlignment="1">
      <alignment/>
    </xf>
    <xf numFmtId="0" fontId="0" fillId="0" borderId="4" xfId="0" applyNumberFormat="1" applyBorder="1"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xf>
    <xf numFmtId="0" fontId="0" fillId="0" borderId="13" xfId="0" applyBorder="1" applyAlignment="1">
      <alignment/>
    </xf>
    <xf numFmtId="0" fontId="0" fillId="0" borderId="14" xfId="0" applyBorder="1" applyAlignment="1">
      <alignment/>
    </xf>
    <xf numFmtId="0" fontId="1" fillId="0" borderId="6" xfId="0" applyFont="1" applyFill="1" applyBorder="1" applyAlignment="1">
      <alignment/>
    </xf>
    <xf numFmtId="0" fontId="0" fillId="0" borderId="2" xfId="0" applyFill="1" applyBorder="1" applyAlignment="1">
      <alignment/>
    </xf>
    <xf numFmtId="0" fontId="0" fillId="0" borderId="15" xfId="0" applyBorder="1" applyAlignment="1">
      <alignment/>
    </xf>
    <xf numFmtId="0" fontId="1" fillId="0" borderId="15" xfId="0" applyFont="1" applyBorder="1" applyAlignment="1">
      <alignment/>
    </xf>
    <xf numFmtId="0" fontId="0" fillId="0" borderId="5" xfId="0" applyFont="1" applyBorder="1" applyAlignment="1">
      <alignment/>
    </xf>
    <xf numFmtId="0" fontId="0" fillId="0" borderId="16" xfId="0" applyBorder="1" applyAlignment="1">
      <alignment/>
    </xf>
    <xf numFmtId="0" fontId="1" fillId="2" borderId="12" xfId="0" applyFont="1" applyFill="1" applyBorder="1" applyAlignment="1">
      <alignment/>
    </xf>
    <xf numFmtId="0" fontId="0" fillId="2" borderId="13" xfId="0" applyFill="1" applyBorder="1" applyAlignment="1">
      <alignment/>
    </xf>
    <xf numFmtId="0" fontId="1" fillId="0" borderId="12" xfId="0" applyFont="1" applyBorder="1" applyAlignment="1">
      <alignment/>
    </xf>
    <xf numFmtId="0" fontId="1" fillId="0" borderId="13"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9" xfId="0" applyFont="1" applyBorder="1" applyAlignment="1">
      <alignment/>
    </xf>
    <xf numFmtId="0" fontId="0" fillId="0" borderId="0" xfId="0" applyFont="1" applyBorder="1" applyAlignment="1">
      <alignment/>
    </xf>
    <xf numFmtId="0" fontId="1" fillId="2" borderId="6" xfId="0" applyFont="1" applyFill="1" applyBorder="1" applyAlignment="1">
      <alignment/>
    </xf>
    <xf numFmtId="0" fontId="0" fillId="0" borderId="0" xfId="0" applyFont="1" applyAlignment="1">
      <alignment/>
    </xf>
    <xf numFmtId="0" fontId="0" fillId="0" borderId="2" xfId="0" applyFont="1" applyBorder="1" applyAlignment="1">
      <alignment/>
    </xf>
    <xf numFmtId="0" fontId="2" fillId="0" borderId="2" xfId="0" applyFont="1" applyBorder="1" applyAlignment="1">
      <alignment/>
    </xf>
    <xf numFmtId="0" fontId="2" fillId="0" borderId="12" xfId="0" applyFont="1" applyBorder="1" applyAlignment="1">
      <alignment/>
    </xf>
    <xf numFmtId="0" fontId="0" fillId="0" borderId="15" xfId="0" applyFont="1" applyBorder="1" applyAlignment="1">
      <alignment/>
    </xf>
    <xf numFmtId="0" fontId="0" fillId="0" borderId="13" xfId="0" applyFont="1" applyBorder="1" applyAlignment="1">
      <alignment/>
    </xf>
    <xf numFmtId="0" fontId="3" fillId="0" borderId="6" xfId="0" applyFont="1" applyFill="1" applyBorder="1" applyAlignment="1">
      <alignment/>
    </xf>
    <xf numFmtId="0" fontId="0" fillId="0" borderId="2" xfId="0" applyFont="1" applyFill="1" applyBorder="1" applyAlignment="1">
      <alignment/>
    </xf>
    <xf numFmtId="0" fontId="4" fillId="0" borderId="6"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0" fillId="0" borderId="8" xfId="0" applyFont="1" applyBorder="1" applyAlignment="1">
      <alignment/>
    </xf>
    <xf numFmtId="0" fontId="0"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1" xfId="0" applyFill="1" applyBorder="1" applyAlignment="1">
      <alignment/>
    </xf>
    <xf numFmtId="0" fontId="0" fillId="0" borderId="23" xfId="0" applyFill="1" applyBorder="1" applyAlignment="1">
      <alignment/>
    </xf>
    <xf numFmtId="0" fontId="0" fillId="0" borderId="24" xfId="0" applyBorder="1" applyAlignment="1">
      <alignment/>
    </xf>
    <xf numFmtId="0" fontId="0" fillId="0" borderId="25" xfId="0" applyBorder="1" applyAlignment="1">
      <alignment/>
    </xf>
    <xf numFmtId="0" fontId="0" fillId="0" borderId="17" xfId="0" applyBorder="1" applyAlignment="1">
      <alignment/>
    </xf>
    <xf numFmtId="0" fontId="1" fillId="0" borderId="17" xfId="0" applyFont="1" applyBorder="1" applyAlignment="1">
      <alignment/>
    </xf>
    <xf numFmtId="0" fontId="0" fillId="0" borderId="0" xfId="0" applyAlignment="1">
      <alignment vertical="top"/>
    </xf>
    <xf numFmtId="0" fontId="0" fillId="0" borderId="26" xfId="0" applyBorder="1" applyAlignment="1">
      <alignment/>
    </xf>
    <xf numFmtId="0" fontId="1" fillId="0" borderId="26" xfId="0" applyFont="1" applyBorder="1" applyAlignment="1">
      <alignment/>
    </xf>
    <xf numFmtId="0" fontId="0" fillId="0" borderId="26"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Border="1" applyAlignment="1">
      <alignment vertical="top"/>
    </xf>
    <xf numFmtId="0" fontId="1" fillId="0" borderId="14" xfId="0" applyFont="1" applyFill="1" applyBorder="1" applyAlignment="1">
      <alignment/>
    </xf>
    <xf numFmtId="0" fontId="0" fillId="0" borderId="0" xfId="0" applyFont="1" applyBorder="1" applyAlignment="1">
      <alignment/>
    </xf>
    <xf numFmtId="0" fontId="1" fillId="0" borderId="27" xfId="0" applyFont="1" applyBorder="1" applyAlignment="1">
      <alignment/>
    </xf>
    <xf numFmtId="0" fontId="1" fillId="3" borderId="21" xfId="0" applyFont="1" applyFill="1" applyBorder="1" applyAlignment="1">
      <alignment/>
    </xf>
    <xf numFmtId="0" fontId="1" fillId="3" borderId="28" xfId="0" applyFont="1" applyFill="1" applyBorder="1" applyAlignment="1">
      <alignment/>
    </xf>
    <xf numFmtId="0" fontId="1" fillId="3" borderId="23" xfId="0" applyFont="1" applyFill="1" applyBorder="1" applyAlignment="1">
      <alignment/>
    </xf>
    <xf numFmtId="0" fontId="1" fillId="3" borderId="29" xfId="0" applyFont="1" applyFill="1" applyBorder="1" applyAlignment="1">
      <alignment/>
    </xf>
    <xf numFmtId="0" fontId="0" fillId="0" borderId="30" xfId="0" applyFill="1" applyBorder="1" applyAlignment="1">
      <alignment/>
    </xf>
    <xf numFmtId="0" fontId="1" fillId="3" borderId="31" xfId="0" applyFont="1" applyFill="1" applyBorder="1" applyAlignment="1">
      <alignment/>
    </xf>
    <xf numFmtId="0" fontId="0" fillId="3" borderId="32" xfId="0" applyFill="1" applyBorder="1" applyAlignment="1">
      <alignment/>
    </xf>
    <xf numFmtId="0" fontId="1" fillId="4" borderId="31" xfId="0" applyFont="1" applyFill="1" applyBorder="1" applyAlignment="1">
      <alignment/>
    </xf>
    <xf numFmtId="0" fontId="0" fillId="4" borderId="32" xfId="0" applyFill="1" applyBorder="1" applyAlignment="1">
      <alignment/>
    </xf>
    <xf numFmtId="0" fontId="1" fillId="0" borderId="31" xfId="0" applyFont="1" applyBorder="1" applyAlignment="1">
      <alignment/>
    </xf>
    <xf numFmtId="0" fontId="0" fillId="0" borderId="32" xfId="0"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164" fontId="0" fillId="0" borderId="35" xfId="0" applyNumberFormat="1" applyFont="1" applyBorder="1" applyAlignment="1">
      <alignment/>
    </xf>
    <xf numFmtId="164" fontId="0" fillId="0" borderId="36" xfId="0" applyNumberFormat="1" applyFont="1" applyBorder="1" applyAlignment="1">
      <alignment/>
    </xf>
    <xf numFmtId="0" fontId="1" fillId="3" borderId="31" xfId="0" applyFont="1" applyFill="1" applyBorder="1" applyAlignment="1">
      <alignment vertical="top" wrapText="1"/>
    </xf>
    <xf numFmtId="0" fontId="1" fillId="3" borderId="32" xfId="0" applyFont="1" applyFill="1" applyBorder="1" applyAlignment="1">
      <alignment vertical="top" wrapText="1"/>
    </xf>
    <xf numFmtId="0" fontId="1" fillId="3" borderId="21" xfId="0" applyFont="1" applyFill="1" applyBorder="1" applyAlignment="1">
      <alignment vertical="top" wrapText="1"/>
    </xf>
    <xf numFmtId="0" fontId="1" fillId="3" borderId="28" xfId="0" applyFont="1" applyFill="1" applyBorder="1" applyAlignment="1">
      <alignment vertical="top" wrapText="1"/>
    </xf>
    <xf numFmtId="0" fontId="1" fillId="3" borderId="23" xfId="0" applyFont="1" applyFill="1" applyBorder="1" applyAlignment="1">
      <alignment vertical="top" wrapText="1"/>
    </xf>
    <xf numFmtId="0" fontId="1" fillId="3" borderId="29" xfId="0" applyFont="1" applyFill="1" applyBorder="1" applyAlignment="1">
      <alignment vertical="top" wrapText="1"/>
    </xf>
    <xf numFmtId="0" fontId="1" fillId="3" borderId="37"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1" fillId="3" borderId="39" xfId="0" applyFont="1" applyFill="1" applyBorder="1" applyAlignment="1">
      <alignment vertical="top" wrapText="1"/>
    </xf>
    <xf numFmtId="0" fontId="1" fillId="3" borderId="31" xfId="0" applyFont="1" applyFill="1" applyBorder="1" applyAlignment="1">
      <alignment vertical="top"/>
    </xf>
    <xf numFmtId="0" fontId="1" fillId="3" borderId="40" xfId="0" applyFont="1" applyFill="1" applyBorder="1" applyAlignment="1">
      <alignment/>
    </xf>
    <xf numFmtId="0" fontId="1" fillId="3" borderId="32" xfId="0" applyFont="1" applyFill="1" applyBorder="1" applyAlignment="1">
      <alignment/>
    </xf>
    <xf numFmtId="0" fontId="1" fillId="3" borderId="21" xfId="0" applyFont="1" applyFill="1" applyBorder="1" applyAlignment="1">
      <alignment vertical="top"/>
    </xf>
    <xf numFmtId="0" fontId="1" fillId="3" borderId="0" xfId="0" applyFont="1" applyFill="1" applyBorder="1" applyAlignment="1">
      <alignment/>
    </xf>
    <xf numFmtId="0" fontId="1" fillId="3" borderId="28" xfId="0" applyFont="1" applyFill="1" applyBorder="1" applyAlignment="1">
      <alignment/>
    </xf>
    <xf numFmtId="0" fontId="1" fillId="3" borderId="23" xfId="0" applyFont="1" applyFill="1" applyBorder="1" applyAlignment="1">
      <alignment vertical="top"/>
    </xf>
    <xf numFmtId="0" fontId="1" fillId="3" borderId="41" xfId="0" applyFont="1" applyFill="1" applyBorder="1" applyAlignment="1">
      <alignment/>
    </xf>
    <xf numFmtId="0" fontId="1" fillId="3" borderId="29" xfId="0" applyFont="1" applyFill="1" applyBorder="1" applyAlignment="1">
      <alignment/>
    </xf>
    <xf numFmtId="0" fontId="0" fillId="0" borderId="32" xfId="0" applyBorder="1" applyAlignment="1">
      <alignment vertical="top" wrapText="1"/>
    </xf>
    <xf numFmtId="0" fontId="0" fillId="0" borderId="21" xfId="0" applyBorder="1" applyAlignment="1">
      <alignment vertical="top" wrapText="1"/>
    </xf>
    <xf numFmtId="0" fontId="0" fillId="0" borderId="28" xfId="0" applyBorder="1" applyAlignment="1">
      <alignment vertical="top" wrapText="1"/>
    </xf>
    <xf numFmtId="0" fontId="0" fillId="0" borderId="23" xfId="0" applyBorder="1" applyAlignment="1">
      <alignment vertical="top" wrapText="1"/>
    </xf>
    <xf numFmtId="0" fontId="0" fillId="0" borderId="29" xfId="0" applyBorder="1" applyAlignment="1">
      <alignment vertical="top" wrapText="1"/>
    </xf>
    <xf numFmtId="0" fontId="1" fillId="3" borderId="38" xfId="0" applyFont="1" applyFill="1" applyBorder="1" applyAlignment="1">
      <alignment/>
    </xf>
    <xf numFmtId="0" fontId="1" fillId="3" borderId="39" xfId="0" applyFont="1" applyFill="1" applyBorder="1" applyAlignment="1">
      <alignment/>
    </xf>
    <xf numFmtId="0" fontId="1" fillId="3" borderId="38" xfId="0" applyFont="1" applyFill="1" applyBorder="1" applyAlignment="1">
      <alignment vertical="top" wrapText="1"/>
    </xf>
    <xf numFmtId="0" fontId="1" fillId="2" borderId="31" xfId="0" applyFont="1"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1" fillId="0" borderId="0" xfId="0" applyFont="1" applyBorder="1" applyAlignment="1">
      <alignment/>
    </xf>
    <xf numFmtId="0" fontId="0" fillId="0" borderId="0" xfId="0" applyFill="1" applyBorder="1" applyAlignment="1">
      <alignment/>
    </xf>
    <xf numFmtId="0" fontId="0" fillId="0" borderId="1" xfId="0" applyBorder="1" applyAlignment="1">
      <alignment/>
    </xf>
    <xf numFmtId="0" fontId="0" fillId="0" borderId="42" xfId="0" applyBorder="1" applyAlignment="1">
      <alignment/>
    </xf>
    <xf numFmtId="0" fontId="0" fillId="0" borderId="43" xfId="0" applyBorder="1" applyAlignment="1">
      <alignment/>
    </xf>
    <xf numFmtId="0" fontId="1" fillId="0" borderId="44" xfId="0" applyFont="1" applyBorder="1" applyAlignment="1">
      <alignment/>
    </xf>
    <xf numFmtId="0" fontId="1" fillId="0" borderId="45" xfId="0" applyFont="1" applyBorder="1" applyAlignment="1">
      <alignment/>
    </xf>
    <xf numFmtId="0" fontId="1" fillId="0" borderId="46" xfId="0" applyFont="1" applyBorder="1" applyAlignment="1">
      <alignment/>
    </xf>
    <xf numFmtId="0" fontId="1" fillId="0" borderId="0" xfId="0" applyFont="1" applyFill="1" applyAlignment="1">
      <alignment vertical="top"/>
    </xf>
    <xf numFmtId="0" fontId="1" fillId="0" borderId="47" xfId="0" applyFont="1" applyBorder="1" applyAlignment="1">
      <alignment/>
    </xf>
    <xf numFmtId="0" fontId="1" fillId="0" borderId="48" xfId="0" applyFont="1" applyBorder="1" applyAlignment="1">
      <alignment/>
    </xf>
    <xf numFmtId="0" fontId="0" fillId="0" borderId="49" xfId="0" applyBorder="1" applyAlignment="1">
      <alignment/>
    </xf>
    <xf numFmtId="0" fontId="0" fillId="0" borderId="50" xfId="0" applyBorder="1" applyAlignment="1">
      <alignment/>
    </xf>
    <xf numFmtId="0" fontId="0" fillId="0" borderId="49" xfId="0" applyFill="1" applyBorder="1" applyAlignment="1">
      <alignment/>
    </xf>
    <xf numFmtId="0" fontId="0" fillId="0" borderId="51" xfId="0" applyFont="1" applyBorder="1" applyAlignment="1">
      <alignment/>
    </xf>
    <xf numFmtId="0" fontId="0" fillId="0" borderId="52" xfId="0" applyBorder="1" applyAlignment="1">
      <alignment/>
    </xf>
    <xf numFmtId="0" fontId="1" fillId="0" borderId="53" xfId="0" applyFont="1" applyFill="1" applyBorder="1" applyAlignment="1">
      <alignment/>
    </xf>
    <xf numFmtId="0" fontId="1" fillId="0" borderId="54"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38</xdr:row>
      <xdr:rowOff>161925</xdr:rowOff>
    </xdr:from>
    <xdr:to>
      <xdr:col>19</xdr:col>
      <xdr:colOff>9525</xdr:colOff>
      <xdr:row>86</xdr:row>
      <xdr:rowOff>66675</xdr:rowOff>
    </xdr:to>
    <xdr:pic>
      <xdr:nvPicPr>
        <xdr:cNvPr id="1" name="Picture 3"/>
        <xdr:cNvPicPr preferRelativeResize="1">
          <a:picLocks noChangeAspect="1"/>
        </xdr:cNvPicPr>
      </xdr:nvPicPr>
      <xdr:blipFill>
        <a:blip r:embed="rId1"/>
        <a:stretch>
          <a:fillRect/>
        </a:stretch>
      </xdr:blipFill>
      <xdr:spPr>
        <a:xfrm>
          <a:off x="6467475" y="6391275"/>
          <a:ext cx="12287250" cy="7696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3"/>
  <sheetViews>
    <sheetView tabSelected="1" workbookViewId="0" topLeftCell="A1">
      <selection activeCell="A1" sqref="A1"/>
    </sheetView>
  </sheetViews>
  <sheetFormatPr defaultColWidth="9.140625" defaultRowHeight="12.75"/>
  <cols>
    <col min="1" max="1" width="16.00390625" style="0" customWidth="1"/>
    <col min="2" max="2" width="17.7109375" style="0" customWidth="1"/>
    <col min="3" max="3" width="11.57421875" style="0" customWidth="1"/>
    <col min="4" max="4" width="14.421875" style="0" customWidth="1"/>
    <col min="5" max="5" width="31.7109375" style="0" customWidth="1"/>
    <col min="6" max="6" width="11.57421875" style="0" customWidth="1"/>
    <col min="7" max="7" width="17.7109375" style="0" customWidth="1"/>
    <col min="8" max="8" width="25.421875" style="0" customWidth="1"/>
    <col min="9" max="16384" width="11.57421875" style="0" customWidth="1"/>
  </cols>
  <sheetData>
    <row r="1" spans="1:4" ht="12.75">
      <c r="A1" s="1" t="s">
        <v>0</v>
      </c>
      <c r="B1" s="2"/>
      <c r="D1" s="3"/>
    </row>
    <row r="2" spans="1:4" ht="12.75">
      <c r="A2" s="4" t="s">
        <v>1</v>
      </c>
      <c r="B2" s="2"/>
      <c r="D2" s="3"/>
    </row>
    <row r="3" spans="1:4" ht="12.75">
      <c r="A3" s="4"/>
      <c r="B3" s="2"/>
      <c r="D3" s="3"/>
    </row>
    <row r="4" ht="13.5" thickBot="1"/>
    <row r="5" spans="1:2" ht="12.75">
      <c r="A5" s="88" t="s">
        <v>108</v>
      </c>
      <c r="B5" s="89"/>
    </row>
    <row r="6" spans="1:2" ht="12.75">
      <c r="A6" s="90"/>
      <c r="B6" s="91"/>
    </row>
    <row r="7" spans="1:2" ht="12.75">
      <c r="A7" s="90"/>
      <c r="B7" s="91"/>
    </row>
    <row r="8" spans="1:2" ht="12.75">
      <c r="A8" s="90"/>
      <c r="B8" s="91"/>
    </row>
    <row r="9" spans="1:2" ht="13.5" thickBot="1">
      <c r="A9" s="92"/>
      <c r="B9" s="93"/>
    </row>
    <row r="10" spans="1:5" ht="12.75">
      <c r="A10" s="81" t="s">
        <v>2</v>
      </c>
      <c r="B10" s="82"/>
      <c r="D10" s="81" t="s">
        <v>3</v>
      </c>
      <c r="E10" s="82"/>
    </row>
    <row r="11" spans="1:5" ht="12.75">
      <c r="A11" s="83" t="s">
        <v>4</v>
      </c>
      <c r="B11" s="85" t="s">
        <v>5</v>
      </c>
      <c r="D11" s="83" t="s">
        <v>6</v>
      </c>
      <c r="E11" s="85" t="s">
        <v>7</v>
      </c>
    </row>
    <row r="12" spans="1:5" ht="12.75">
      <c r="A12" s="83">
        <v>0</v>
      </c>
      <c r="B12" s="53">
        <v>223</v>
      </c>
      <c r="D12" s="83">
        <v>488</v>
      </c>
      <c r="E12" s="86">
        <v>148.13699062806032</v>
      </c>
    </row>
    <row r="13" spans="1:5" ht="12.75">
      <c r="A13" s="83">
        <v>1.6</v>
      </c>
      <c r="B13" s="53">
        <v>223</v>
      </c>
      <c r="D13" s="83">
        <v>549</v>
      </c>
      <c r="E13" s="86">
        <v>143.8017159594054</v>
      </c>
    </row>
    <row r="14" spans="1:5" ht="12.75">
      <c r="A14" s="83">
        <v>3.2</v>
      </c>
      <c r="B14" s="53">
        <v>5705</v>
      </c>
      <c r="D14" s="83">
        <v>610</v>
      </c>
      <c r="E14" s="86">
        <v>139.46644129075045</v>
      </c>
    </row>
    <row r="15" spans="1:5" ht="12.75">
      <c r="A15" s="83">
        <v>4.8</v>
      </c>
      <c r="B15" s="53">
        <v>4384</v>
      </c>
      <c r="D15" s="83">
        <v>671</v>
      </c>
      <c r="E15" s="86">
        <v>135.1311666220955</v>
      </c>
    </row>
    <row r="16" spans="1:5" ht="12.75">
      <c r="A16" s="83">
        <v>5.2</v>
      </c>
      <c r="B16" s="53">
        <v>4053</v>
      </c>
      <c r="D16" s="83">
        <v>732</v>
      </c>
      <c r="E16" s="86">
        <v>130.79589195344064</v>
      </c>
    </row>
    <row r="17" spans="1:5" ht="12.75">
      <c r="A17" s="83">
        <v>5.6</v>
      </c>
      <c r="B17" s="53">
        <v>3723</v>
      </c>
      <c r="D17" s="83">
        <v>793</v>
      </c>
      <c r="E17" s="86">
        <v>126.46061728478568</v>
      </c>
    </row>
    <row r="18" spans="1:5" ht="12.75">
      <c r="A18" s="83">
        <v>6</v>
      </c>
      <c r="B18" s="53">
        <v>3392</v>
      </c>
      <c r="D18" s="83">
        <v>854</v>
      </c>
      <c r="E18" s="86">
        <v>122.12534261613061</v>
      </c>
    </row>
    <row r="19" spans="1:5" ht="12.75">
      <c r="A19" s="83">
        <v>6.4</v>
      </c>
      <c r="B19" s="53">
        <v>3062</v>
      </c>
      <c r="D19" s="83">
        <v>915</v>
      </c>
      <c r="E19" s="86">
        <v>117.79006794747576</v>
      </c>
    </row>
    <row r="20" spans="1:5" ht="12.75">
      <c r="A20" s="83">
        <v>6.8</v>
      </c>
      <c r="B20" s="53">
        <v>2731</v>
      </c>
      <c r="D20" s="83">
        <v>976</v>
      </c>
      <c r="E20" s="86">
        <v>113.4547932788208</v>
      </c>
    </row>
    <row r="21" spans="1:5" ht="12.75">
      <c r="A21" s="83">
        <v>7.2</v>
      </c>
      <c r="B21" s="53">
        <v>2401</v>
      </c>
      <c r="D21" s="83">
        <v>1037</v>
      </c>
      <c r="E21" s="86">
        <v>109.11951861016607</v>
      </c>
    </row>
    <row r="22" spans="1:5" ht="12.75">
      <c r="A22" s="83">
        <v>7.6</v>
      </c>
      <c r="B22" s="53">
        <v>2071</v>
      </c>
      <c r="D22" s="83">
        <v>1098</v>
      </c>
      <c r="E22" s="86">
        <v>104.784243941511</v>
      </c>
    </row>
    <row r="23" spans="1:5" ht="12.75">
      <c r="A23" s="83">
        <v>8</v>
      </c>
      <c r="B23" s="53">
        <v>1741</v>
      </c>
      <c r="D23" s="83">
        <v>1159</v>
      </c>
      <c r="E23" s="86">
        <v>100.44896927285593</v>
      </c>
    </row>
    <row r="24" spans="1:5" ht="12.75">
      <c r="A24" s="83">
        <v>8.4</v>
      </c>
      <c r="B24" s="53">
        <v>1613</v>
      </c>
      <c r="D24" s="83">
        <v>1220</v>
      </c>
      <c r="E24" s="86">
        <v>96.11369460420109</v>
      </c>
    </row>
    <row r="25" spans="1:5" ht="12.75">
      <c r="A25" s="83">
        <v>8.8</v>
      </c>
      <c r="B25" s="53">
        <v>1485</v>
      </c>
      <c r="D25" s="83">
        <v>1281</v>
      </c>
      <c r="E25" s="86">
        <v>91.77841993554622</v>
      </c>
    </row>
    <row r="26" spans="1:5" ht="12.75">
      <c r="A26" s="83">
        <v>9.2</v>
      </c>
      <c r="B26" s="53">
        <v>1358</v>
      </c>
      <c r="D26" s="83">
        <v>1342</v>
      </c>
      <c r="E26" s="86">
        <v>87.44314526689116</v>
      </c>
    </row>
    <row r="27" spans="1:5" ht="12.75">
      <c r="A27" s="83">
        <v>9.6</v>
      </c>
      <c r="B27" s="53">
        <v>1230</v>
      </c>
      <c r="D27" s="83">
        <v>1403</v>
      </c>
      <c r="E27" s="86">
        <v>83.10787059823632</v>
      </c>
    </row>
    <row r="28" spans="1:5" ht="12.75">
      <c r="A28" s="83">
        <v>10</v>
      </c>
      <c r="B28" s="53">
        <v>1102</v>
      </c>
      <c r="D28" s="83">
        <v>1464</v>
      </c>
      <c r="E28" s="86">
        <v>78.77259592958146</v>
      </c>
    </row>
    <row r="29" spans="1:5" ht="12.75">
      <c r="A29" s="83">
        <v>10.4</v>
      </c>
      <c r="B29" s="53">
        <v>1025</v>
      </c>
      <c r="D29" s="83">
        <v>1525</v>
      </c>
      <c r="E29" s="86">
        <v>74.4373212609264</v>
      </c>
    </row>
    <row r="30" spans="1:5" ht="12.75">
      <c r="A30" s="83">
        <v>10.8</v>
      </c>
      <c r="B30" s="53">
        <v>948</v>
      </c>
      <c r="D30" s="83">
        <v>1586</v>
      </c>
      <c r="E30" s="86">
        <v>70.10204659227134</v>
      </c>
    </row>
    <row r="31" spans="1:5" ht="12.75">
      <c r="A31" s="83">
        <v>11.2</v>
      </c>
      <c r="B31" s="53">
        <v>880</v>
      </c>
      <c r="D31" s="83">
        <v>1647</v>
      </c>
      <c r="E31" s="86">
        <v>65.76677192361647</v>
      </c>
    </row>
    <row r="32" spans="1:5" ht="12.75">
      <c r="A32" s="83">
        <v>11.6</v>
      </c>
      <c r="B32" s="53">
        <v>821</v>
      </c>
      <c r="D32" s="83">
        <v>1708</v>
      </c>
      <c r="E32" s="86">
        <v>61.43149725496163</v>
      </c>
    </row>
    <row r="33" spans="1:5" ht="12.75">
      <c r="A33" s="83">
        <v>12</v>
      </c>
      <c r="B33" s="53">
        <v>761</v>
      </c>
      <c r="D33" s="83">
        <v>1769</v>
      </c>
      <c r="E33" s="86">
        <v>57.09622258630656</v>
      </c>
    </row>
    <row r="34" spans="1:5" ht="12.75">
      <c r="A34" s="83">
        <v>12.4</v>
      </c>
      <c r="B34" s="53">
        <v>718</v>
      </c>
      <c r="D34" s="83">
        <v>1830</v>
      </c>
      <c r="E34" s="86">
        <v>52.76094791765149</v>
      </c>
    </row>
    <row r="35" spans="1:5" ht="12.75">
      <c r="A35" s="83">
        <v>12.8</v>
      </c>
      <c r="B35" s="53">
        <v>675</v>
      </c>
      <c r="D35" s="83">
        <v>1891</v>
      </c>
      <c r="E35" s="86">
        <v>48.42567324899686</v>
      </c>
    </row>
    <row r="36" spans="1:5" ht="13.5" thickBot="1">
      <c r="A36" s="83">
        <v>13.2</v>
      </c>
      <c r="B36" s="53">
        <v>631</v>
      </c>
      <c r="D36" s="84">
        <v>1952</v>
      </c>
      <c r="E36" s="87">
        <v>44.09039858034136</v>
      </c>
    </row>
    <row r="37" spans="1:2" ht="12.75">
      <c r="A37" s="83">
        <v>13.6</v>
      </c>
      <c r="B37" s="53">
        <v>586</v>
      </c>
    </row>
    <row r="38" spans="1:2" ht="12.75">
      <c r="A38" s="83">
        <v>14</v>
      </c>
      <c r="B38" s="53">
        <v>541</v>
      </c>
    </row>
    <row r="39" spans="1:2" ht="12.75">
      <c r="A39" s="83">
        <v>14.4</v>
      </c>
      <c r="B39" s="53">
        <v>508</v>
      </c>
    </row>
    <row r="40" spans="1:2" ht="12.75">
      <c r="A40" s="83">
        <v>14.8</v>
      </c>
      <c r="B40" s="53">
        <v>476</v>
      </c>
    </row>
    <row r="41" spans="1:2" ht="12.75">
      <c r="A41" s="83">
        <v>16.4</v>
      </c>
      <c r="B41" s="53">
        <v>346</v>
      </c>
    </row>
    <row r="42" spans="1:2" ht="12.75">
      <c r="A42" s="83">
        <v>18</v>
      </c>
      <c r="B42" s="53">
        <v>216</v>
      </c>
    </row>
    <row r="43" spans="1:2" ht="13.5" thickBot="1">
      <c r="A43" s="84">
        <v>19.6</v>
      </c>
      <c r="B43" s="57">
        <v>86</v>
      </c>
    </row>
  </sheetData>
  <sheetProtection selectLockedCells="1" selectUnlockedCells="1"/>
  <mergeCells count="1">
    <mergeCell ref="A5:B9"/>
  </mergeCells>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K74"/>
  <sheetViews>
    <sheetView workbookViewId="0" topLeftCell="A1">
      <selection activeCell="A1" sqref="A1"/>
    </sheetView>
  </sheetViews>
  <sheetFormatPr defaultColWidth="9.140625" defaultRowHeight="12.75"/>
  <cols>
    <col min="1" max="1" width="18.00390625" style="0" customWidth="1"/>
    <col min="2" max="2" width="20.00390625" style="0" customWidth="1"/>
    <col min="3" max="3" width="26.8515625" style="0" customWidth="1"/>
    <col min="4" max="4" width="31.57421875" style="0" customWidth="1"/>
    <col min="5" max="5" width="24.421875" style="0" customWidth="1"/>
    <col min="6" max="6" width="12.7109375" style="0" customWidth="1"/>
    <col min="7" max="7" width="16.00390625" style="0" customWidth="1"/>
    <col min="8" max="8" width="13.421875" style="0" customWidth="1"/>
    <col min="9" max="9" width="14.421875" style="0" customWidth="1"/>
    <col min="10" max="10" width="16.421875" style="0" customWidth="1"/>
    <col min="11" max="11" width="14.140625" style="0" customWidth="1"/>
  </cols>
  <sheetData>
    <row r="1" spans="1:11" ht="12.75">
      <c r="A1" s="1" t="s">
        <v>8</v>
      </c>
      <c r="B1" s="5"/>
      <c r="C1" s="5"/>
      <c r="D1" s="5"/>
      <c r="E1" s="5"/>
      <c r="F1" s="5"/>
      <c r="G1" s="5"/>
      <c r="H1" s="5"/>
      <c r="I1" s="5"/>
      <c r="J1" s="5"/>
      <c r="K1" s="6"/>
    </row>
    <row r="2" spans="1:11" ht="12.75">
      <c r="A2" s="4" t="s">
        <v>9</v>
      </c>
      <c r="B2" s="2"/>
      <c r="C2" s="2"/>
      <c r="D2" s="2"/>
      <c r="E2" s="2"/>
      <c r="F2" s="2"/>
      <c r="G2" s="2"/>
      <c r="H2" s="2"/>
      <c r="I2" s="2"/>
      <c r="J2" s="2"/>
      <c r="K2" s="7"/>
    </row>
    <row r="3" spans="1:11" ht="12.75">
      <c r="A3" s="4" t="s">
        <v>10</v>
      </c>
      <c r="B3" s="2"/>
      <c r="C3" s="2"/>
      <c r="D3" s="2"/>
      <c r="E3" s="2"/>
      <c r="F3" s="2"/>
      <c r="G3" s="2"/>
      <c r="H3" s="2"/>
      <c r="I3" s="2"/>
      <c r="J3" s="2"/>
      <c r="K3" s="7"/>
    </row>
    <row r="4" spans="1:11" ht="13.5" thickBot="1">
      <c r="A4" s="8"/>
      <c r="B4" s="2"/>
      <c r="C4" s="2"/>
      <c r="D4" s="2"/>
      <c r="E4" s="2"/>
      <c r="F4" s="2"/>
      <c r="G4" s="2"/>
      <c r="H4" s="2"/>
      <c r="I4" s="2"/>
      <c r="J4" s="2"/>
      <c r="K4" s="7"/>
    </row>
    <row r="5" spans="1:11" ht="13.5" thickBot="1">
      <c r="A5" s="71" t="s">
        <v>11</v>
      </c>
      <c r="B5" s="2"/>
      <c r="C5" s="2"/>
      <c r="D5" s="2"/>
      <c r="E5" s="2"/>
      <c r="F5" s="2"/>
      <c r="G5" s="2"/>
      <c r="H5" s="2"/>
      <c r="I5" s="2"/>
      <c r="J5" s="2"/>
      <c r="K5" s="7"/>
    </row>
    <row r="6" spans="1:11" ht="12.75">
      <c r="A6" s="4" t="s">
        <v>12</v>
      </c>
      <c r="B6" s="70" t="s">
        <v>13</v>
      </c>
      <c r="C6" s="2"/>
      <c r="D6" s="2"/>
      <c r="E6" s="2"/>
      <c r="F6" s="2"/>
      <c r="G6" s="2"/>
      <c r="H6" s="2"/>
      <c r="I6" s="2"/>
      <c r="J6" s="2"/>
      <c r="K6" s="7"/>
    </row>
    <row r="7" spans="1:11" ht="13.5" thickBot="1">
      <c r="A7" s="4" t="s">
        <v>14</v>
      </c>
      <c r="B7" s="70" t="s">
        <v>15</v>
      </c>
      <c r="C7" s="2"/>
      <c r="D7" s="2"/>
      <c r="E7" s="2"/>
      <c r="F7" s="2"/>
      <c r="G7" s="2"/>
      <c r="H7" s="2"/>
      <c r="I7" s="2"/>
      <c r="J7" s="2"/>
      <c r="K7" s="7"/>
    </row>
    <row r="8" spans="1:11" ht="12.75">
      <c r="A8" s="4" t="s">
        <v>16</v>
      </c>
      <c r="B8" s="70" t="s">
        <v>17</v>
      </c>
      <c r="C8" s="2"/>
      <c r="D8" s="2"/>
      <c r="E8" s="2"/>
      <c r="F8" s="88" t="s">
        <v>107</v>
      </c>
      <c r="G8" s="107"/>
      <c r="H8" s="2"/>
      <c r="I8" s="2"/>
      <c r="J8" s="2"/>
      <c r="K8" s="7"/>
    </row>
    <row r="9" spans="1:11" ht="12.75" customHeight="1">
      <c r="A9" s="4" t="s">
        <v>18</v>
      </c>
      <c r="B9" s="70" t="s">
        <v>19</v>
      </c>
      <c r="C9" s="2"/>
      <c r="D9" s="2"/>
      <c r="E9" s="2"/>
      <c r="F9" s="108"/>
      <c r="G9" s="109"/>
      <c r="H9" s="2"/>
      <c r="I9" s="2"/>
      <c r="J9" s="2"/>
      <c r="K9" s="7"/>
    </row>
    <row r="10" spans="1:11" ht="13.5" thickBot="1">
      <c r="A10" s="4" t="s">
        <v>20</v>
      </c>
      <c r="B10" s="70" t="s">
        <v>21</v>
      </c>
      <c r="C10" s="2"/>
      <c r="D10" s="2"/>
      <c r="E10" s="2"/>
      <c r="F10" s="108"/>
      <c r="G10" s="109"/>
      <c r="H10" s="2"/>
      <c r="I10" s="2"/>
      <c r="J10" s="2"/>
      <c r="K10" s="7"/>
    </row>
    <row r="11" spans="1:11" ht="12.75" customHeight="1">
      <c r="A11" s="4" t="s">
        <v>22</v>
      </c>
      <c r="B11" s="70" t="s">
        <v>23</v>
      </c>
      <c r="C11" s="2"/>
      <c r="D11" s="2"/>
      <c r="E11" s="88" t="s">
        <v>103</v>
      </c>
      <c r="F11" s="108"/>
      <c r="G11" s="109"/>
      <c r="H11" s="2"/>
      <c r="I11" s="2"/>
      <c r="J11" s="2"/>
      <c r="K11" s="7"/>
    </row>
    <row r="12" spans="1:11" ht="12.75">
      <c r="A12" s="4" t="s">
        <v>24</v>
      </c>
      <c r="B12" s="70" t="s">
        <v>25</v>
      </c>
      <c r="C12" s="2"/>
      <c r="D12" s="2"/>
      <c r="E12" s="90"/>
      <c r="F12" s="108"/>
      <c r="G12" s="109"/>
      <c r="H12" s="2"/>
      <c r="I12" s="2"/>
      <c r="J12" s="2"/>
      <c r="K12" s="7"/>
    </row>
    <row r="13" spans="1:11" ht="12.75">
      <c r="A13" s="4" t="s">
        <v>26</v>
      </c>
      <c r="B13" s="70" t="s">
        <v>27</v>
      </c>
      <c r="C13" s="2"/>
      <c r="D13" s="2"/>
      <c r="E13" s="90"/>
      <c r="F13" s="108"/>
      <c r="G13" s="109"/>
      <c r="H13" s="2"/>
      <c r="I13" s="2"/>
      <c r="J13" s="2"/>
      <c r="K13" s="7"/>
    </row>
    <row r="14" spans="1:11" ht="12.75">
      <c r="A14" s="4" t="s">
        <v>28</v>
      </c>
      <c r="B14" s="70" t="s">
        <v>29</v>
      </c>
      <c r="C14" s="2"/>
      <c r="D14" s="2"/>
      <c r="E14" s="90"/>
      <c r="F14" s="108"/>
      <c r="G14" s="109"/>
      <c r="H14" s="2"/>
      <c r="I14" s="2"/>
      <c r="J14" s="2"/>
      <c r="K14" s="7"/>
    </row>
    <row r="15" spans="1:11" ht="13.5" thickBot="1">
      <c r="A15" s="8"/>
      <c r="B15" s="2"/>
      <c r="C15" s="2"/>
      <c r="D15" s="68"/>
      <c r="E15" s="90"/>
      <c r="F15" s="110"/>
      <c r="G15" s="111"/>
      <c r="H15" s="2"/>
      <c r="I15" s="2"/>
      <c r="J15" s="2"/>
      <c r="K15" s="7"/>
    </row>
    <row r="16" spans="1:11" ht="13.5" thickBot="1">
      <c r="A16" s="8"/>
      <c r="B16" s="2"/>
      <c r="C16" s="2"/>
      <c r="D16" s="68"/>
      <c r="E16" s="98" t="s">
        <v>104</v>
      </c>
      <c r="F16" s="99"/>
      <c r="G16" s="100"/>
      <c r="H16" s="2"/>
      <c r="I16" s="2"/>
      <c r="J16" s="2"/>
      <c r="K16" s="7"/>
    </row>
    <row r="17" spans="1:11" ht="12.75">
      <c r="A17" s="8"/>
      <c r="B17" s="2"/>
      <c r="C17" s="2"/>
      <c r="D17" s="94" t="s">
        <v>102</v>
      </c>
      <c r="E17" s="101" t="s">
        <v>105</v>
      </c>
      <c r="F17" s="102"/>
      <c r="G17" s="103"/>
      <c r="H17" s="2"/>
      <c r="I17" s="2"/>
      <c r="J17" s="2"/>
      <c r="K17" s="7"/>
    </row>
    <row r="18" spans="1:11" ht="13.5" thickBot="1">
      <c r="A18" s="8"/>
      <c r="B18" s="2"/>
      <c r="C18" s="2"/>
      <c r="D18" s="97"/>
      <c r="E18" s="104" t="s">
        <v>106</v>
      </c>
      <c r="F18" s="105"/>
      <c r="G18" s="106"/>
      <c r="H18" s="2"/>
      <c r="I18" s="2"/>
      <c r="J18" s="2"/>
      <c r="K18" s="7"/>
    </row>
    <row r="19" spans="1:11" ht="12.75">
      <c r="A19" s="9" t="s">
        <v>31</v>
      </c>
      <c r="B19" s="10"/>
      <c r="C19" s="11" t="s">
        <v>32</v>
      </c>
      <c r="D19" s="30" t="s">
        <v>33</v>
      </c>
      <c r="E19" s="69" t="s">
        <v>34</v>
      </c>
      <c r="F19" s="13"/>
      <c r="G19" s="29" t="s">
        <v>20</v>
      </c>
      <c r="H19" s="10"/>
      <c r="I19" s="2"/>
      <c r="J19" s="9" t="s">
        <v>24</v>
      </c>
      <c r="K19" s="10"/>
    </row>
    <row r="20" spans="1:11" ht="12.75">
      <c r="A20" s="14" t="s">
        <v>35</v>
      </c>
      <c r="B20" s="15">
        <v>0.009116</v>
      </c>
      <c r="C20" s="14" t="s">
        <v>36</v>
      </c>
      <c r="D20" s="15">
        <v>4.134948</v>
      </c>
      <c r="E20" s="16">
        <f>D20*H27</f>
        <v>4.314156950360294</v>
      </c>
      <c r="F20" s="2"/>
      <c r="G20" s="8" t="s">
        <v>37</v>
      </c>
      <c r="H20" s="7" t="s">
        <v>38</v>
      </c>
      <c r="I20" s="2"/>
      <c r="J20" s="8" t="s">
        <v>37</v>
      </c>
      <c r="K20" s="7" t="s">
        <v>38</v>
      </c>
    </row>
    <row r="21" spans="1:11" ht="12.75">
      <c r="A21" s="8" t="s">
        <v>39</v>
      </c>
      <c r="B21" s="7">
        <v>0.00839</v>
      </c>
      <c r="C21" s="8" t="s">
        <v>40</v>
      </c>
      <c r="D21" s="7">
        <v>3.805639</v>
      </c>
      <c r="E21" s="17">
        <f>D21*H37</f>
        <v>4.007549485712776</v>
      </c>
      <c r="F21" s="2"/>
      <c r="G21" s="8">
        <v>20.01</v>
      </c>
      <c r="H21" s="7">
        <v>0.7149</v>
      </c>
      <c r="I21" s="2"/>
      <c r="J21" s="8">
        <v>20.01</v>
      </c>
      <c r="K21" s="7">
        <v>0.7149</v>
      </c>
    </row>
    <row r="22" spans="1:11" ht="12.75">
      <c r="A22" s="8" t="s">
        <v>41</v>
      </c>
      <c r="B22" s="7">
        <v>2.134E-05</v>
      </c>
      <c r="C22" s="8" t="s">
        <v>42</v>
      </c>
      <c r="D22" s="7">
        <v>0.0096796611758</v>
      </c>
      <c r="E22" s="17">
        <f>D22*K27</f>
        <v>0.010308937016448447</v>
      </c>
      <c r="F22" s="2"/>
      <c r="G22" s="8">
        <v>30.02</v>
      </c>
      <c r="H22" s="7">
        <v>0.8781</v>
      </c>
      <c r="I22" s="2"/>
      <c r="J22" s="8">
        <v>30.02</v>
      </c>
      <c r="K22" s="7">
        <v>0.9255</v>
      </c>
    </row>
    <row r="23" spans="1:11" ht="12.75">
      <c r="A23" s="18" t="s">
        <v>43</v>
      </c>
      <c r="B23" s="19">
        <v>1.081</v>
      </c>
      <c r="C23" s="18" t="s">
        <v>43</v>
      </c>
      <c r="D23" s="19">
        <v>1.081</v>
      </c>
      <c r="E23" s="19">
        <v>1.081</v>
      </c>
      <c r="F23" s="2"/>
      <c r="G23" s="8">
        <v>39.15</v>
      </c>
      <c r="H23" s="7">
        <v>1</v>
      </c>
      <c r="I23" s="2"/>
      <c r="J23" s="8">
        <v>39.15</v>
      </c>
      <c r="K23" s="7">
        <v>1</v>
      </c>
    </row>
    <row r="24" spans="1:11" ht="12.75">
      <c r="A24" s="8"/>
      <c r="B24" s="2"/>
      <c r="C24" s="2"/>
      <c r="D24" s="2"/>
      <c r="E24" s="2"/>
      <c r="F24" s="2"/>
      <c r="G24" s="8">
        <v>50.03</v>
      </c>
      <c r="H24" s="7">
        <v>1.1084</v>
      </c>
      <c r="I24" s="2"/>
      <c r="J24" s="8">
        <v>50.03</v>
      </c>
      <c r="K24" s="7">
        <v>1.1626</v>
      </c>
    </row>
    <row r="25" spans="1:11" ht="12.75">
      <c r="A25" s="8"/>
      <c r="B25" s="2"/>
      <c r="C25" s="2"/>
      <c r="D25" s="2"/>
      <c r="E25" s="2"/>
      <c r="F25" s="2"/>
      <c r="G25" s="8">
        <v>54.96</v>
      </c>
      <c r="H25" s="7">
        <v>1.1428</v>
      </c>
      <c r="I25" s="2"/>
      <c r="J25" s="8">
        <v>54.96</v>
      </c>
      <c r="K25" s="7">
        <v>1.1856</v>
      </c>
    </row>
    <row r="26" spans="1:11" ht="12.75">
      <c r="A26" s="9" t="s">
        <v>26</v>
      </c>
      <c r="B26" s="10"/>
      <c r="C26" s="2"/>
      <c r="D26" s="2"/>
      <c r="E26" s="2"/>
      <c r="F26" s="2"/>
      <c r="G26" s="18">
        <v>60.03</v>
      </c>
      <c r="H26" s="19">
        <v>1.1972</v>
      </c>
      <c r="I26" s="2"/>
      <c r="J26" s="18">
        <v>60.03</v>
      </c>
      <c r="K26" s="19">
        <v>1.2915</v>
      </c>
    </row>
    <row r="27" spans="1:11" ht="12.75">
      <c r="A27" s="8" t="s">
        <v>44</v>
      </c>
      <c r="B27" s="7" t="s">
        <v>45</v>
      </c>
      <c r="C27" s="2"/>
      <c r="D27" s="2"/>
      <c r="E27" s="2"/>
      <c r="F27" s="2"/>
      <c r="G27" s="21">
        <v>43.5</v>
      </c>
      <c r="H27" s="10">
        <v>1.0433400735294118</v>
      </c>
      <c r="I27" s="2"/>
      <c r="J27" s="21">
        <v>43.5</v>
      </c>
      <c r="K27" s="10">
        <v>1.0650101102941176</v>
      </c>
    </row>
    <row r="28" spans="1:11" ht="12.75">
      <c r="A28" s="8">
        <v>6</v>
      </c>
      <c r="B28" s="7">
        <v>3.253</v>
      </c>
      <c r="C28" s="2"/>
      <c r="D28" s="2"/>
      <c r="E28" s="2"/>
      <c r="F28" s="2"/>
      <c r="G28" s="2"/>
      <c r="H28" s="2"/>
      <c r="I28" s="2"/>
      <c r="J28" s="2"/>
      <c r="K28" s="7"/>
    </row>
    <row r="29" spans="1:11" ht="12.75">
      <c r="A29" s="8">
        <v>8</v>
      </c>
      <c r="B29" s="7">
        <v>1.669</v>
      </c>
      <c r="C29" s="2"/>
      <c r="D29" s="2"/>
      <c r="E29" s="2"/>
      <c r="F29" s="2"/>
      <c r="G29" s="9" t="s">
        <v>22</v>
      </c>
      <c r="H29" s="10"/>
      <c r="I29" s="2"/>
      <c r="J29" s="127" t="s">
        <v>28</v>
      </c>
      <c r="K29" s="128"/>
    </row>
    <row r="30" spans="1:11" ht="12.75">
      <c r="A30" s="8">
        <v>10</v>
      </c>
      <c r="B30" s="7">
        <v>1.057</v>
      </c>
      <c r="C30" s="2"/>
      <c r="D30" s="2"/>
      <c r="E30" s="2"/>
      <c r="F30" s="2"/>
      <c r="G30" s="8" t="s">
        <v>37</v>
      </c>
      <c r="H30" s="7" t="s">
        <v>38</v>
      </c>
      <c r="I30" s="2"/>
      <c r="J30" s="129" t="s">
        <v>37</v>
      </c>
      <c r="K30" s="130" t="s">
        <v>38</v>
      </c>
    </row>
    <row r="31" spans="1:11" ht="12.75">
      <c r="A31" s="8">
        <v>11</v>
      </c>
      <c r="B31" s="7">
        <v>0.872</v>
      </c>
      <c r="C31" s="2"/>
      <c r="D31" s="2"/>
      <c r="E31" s="2"/>
      <c r="F31" s="2"/>
      <c r="G31" s="8">
        <v>20.01</v>
      </c>
      <c r="H31" s="7">
        <v>0.717</v>
      </c>
      <c r="I31" s="2"/>
      <c r="J31" s="129">
        <v>20.01</v>
      </c>
      <c r="K31" s="130">
        <v>0.7149</v>
      </c>
    </row>
    <row r="32" spans="1:11" ht="12.75">
      <c r="A32" s="8">
        <v>12</v>
      </c>
      <c r="B32" s="7">
        <v>0.73</v>
      </c>
      <c r="C32" s="2"/>
      <c r="D32" s="2"/>
      <c r="E32" s="2"/>
      <c r="F32" s="2"/>
      <c r="G32" s="8">
        <v>30.02</v>
      </c>
      <c r="H32" s="7">
        <v>0.8749</v>
      </c>
      <c r="I32" s="2"/>
      <c r="J32" s="129">
        <v>30.02</v>
      </c>
      <c r="K32" s="130">
        <v>0.9962</v>
      </c>
    </row>
    <row r="33" spans="1:11" ht="12.75">
      <c r="A33" s="8">
        <v>13</v>
      </c>
      <c r="B33" s="7">
        <v>0.627</v>
      </c>
      <c r="C33" s="2"/>
      <c r="D33" s="2"/>
      <c r="E33" s="2"/>
      <c r="F33" s="2"/>
      <c r="G33" s="8">
        <v>39.15</v>
      </c>
      <c r="H33" s="7">
        <v>1</v>
      </c>
      <c r="I33" s="2"/>
      <c r="J33" s="129">
        <v>39.15</v>
      </c>
      <c r="K33" s="130">
        <v>1</v>
      </c>
    </row>
    <row r="34" spans="1:11" ht="12.75">
      <c r="A34" s="8">
        <v>14</v>
      </c>
      <c r="B34" s="7">
        <v>0.519</v>
      </c>
      <c r="C34" s="2"/>
      <c r="D34" s="2"/>
      <c r="E34" s="2"/>
      <c r="F34" s="2"/>
      <c r="G34" s="8">
        <v>50.03</v>
      </c>
      <c r="H34" s="7">
        <v>1.1327</v>
      </c>
      <c r="I34" s="2"/>
      <c r="J34" s="131">
        <v>44.95</v>
      </c>
      <c r="K34" s="130">
        <v>1.0573</v>
      </c>
    </row>
    <row r="35" spans="1:11" ht="13.5" thickBot="1">
      <c r="A35" s="18">
        <v>15</v>
      </c>
      <c r="B35" s="19">
        <v>0.441</v>
      </c>
      <c r="C35" s="2"/>
      <c r="D35" s="66"/>
      <c r="E35" s="2"/>
      <c r="F35" s="2"/>
      <c r="G35" s="8">
        <v>54.96</v>
      </c>
      <c r="H35" s="7">
        <v>1.1892</v>
      </c>
      <c r="I35" s="2"/>
      <c r="J35" s="129">
        <v>50.03</v>
      </c>
      <c r="K35" s="130">
        <v>0.991</v>
      </c>
    </row>
    <row r="36" spans="1:11" ht="12.75">
      <c r="A36" s="8"/>
      <c r="B36" s="2"/>
      <c r="C36" s="88" t="s">
        <v>100</v>
      </c>
      <c r="D36" s="94" t="s">
        <v>47</v>
      </c>
      <c r="E36" s="66"/>
      <c r="F36" s="2"/>
      <c r="G36" s="18">
        <v>60.03</v>
      </c>
      <c r="H36" s="19">
        <v>1.2441</v>
      </c>
      <c r="I36" s="2"/>
      <c r="J36" s="129">
        <v>54.96</v>
      </c>
      <c r="K36" s="130">
        <v>0.9715</v>
      </c>
    </row>
    <row r="37" spans="1:11" ht="12.75">
      <c r="A37" s="8"/>
      <c r="B37" s="2"/>
      <c r="C37" s="90"/>
      <c r="D37" s="95"/>
      <c r="E37" s="67"/>
      <c r="F37" s="2"/>
      <c r="G37" s="21">
        <v>43.5</v>
      </c>
      <c r="H37" s="10">
        <v>1.053055606617647</v>
      </c>
      <c r="I37" s="2"/>
      <c r="J37" s="132">
        <v>60.03</v>
      </c>
      <c r="K37" s="133">
        <v>1.0032</v>
      </c>
    </row>
    <row r="38" spans="1:11" ht="12.75">
      <c r="A38" s="8"/>
      <c r="B38" s="2"/>
      <c r="C38" s="90"/>
      <c r="D38" s="95"/>
      <c r="E38" s="67"/>
      <c r="F38" s="2"/>
      <c r="G38" s="2"/>
      <c r="H38" s="2"/>
      <c r="I38" s="2"/>
      <c r="J38" s="134">
        <v>43.5</v>
      </c>
      <c r="K38" s="135">
        <v>1.0429749999999998</v>
      </c>
    </row>
    <row r="39" spans="1:11" ht="13.5" thickBot="1">
      <c r="A39" s="37" t="s">
        <v>46</v>
      </c>
      <c r="B39" s="2"/>
      <c r="C39" s="92"/>
      <c r="D39" s="96"/>
      <c r="E39" s="67"/>
      <c r="F39" s="2"/>
      <c r="G39" s="2"/>
      <c r="H39" s="2"/>
      <c r="I39" s="2"/>
      <c r="J39" s="2"/>
      <c r="K39" s="2"/>
    </row>
    <row r="40" spans="1:11" ht="12.75">
      <c r="A40" s="49" t="s">
        <v>48</v>
      </c>
      <c r="B40" s="50"/>
      <c r="C40" s="50"/>
      <c r="D40" s="122"/>
      <c r="E40" s="2"/>
      <c r="F40" s="2"/>
      <c r="G40" s="66"/>
      <c r="H40" s="66"/>
      <c r="I40" s="66"/>
      <c r="J40" s="66"/>
      <c r="K40" s="66"/>
    </row>
    <row r="41" spans="1:11" ht="12.75">
      <c r="A41" s="51" t="s">
        <v>26</v>
      </c>
      <c r="B41" s="10" t="s">
        <v>33</v>
      </c>
      <c r="C41" s="11" t="s">
        <v>49</v>
      </c>
      <c r="D41" s="123" t="s">
        <v>50</v>
      </c>
      <c r="E41" s="118"/>
      <c r="G41" s="126"/>
      <c r="H41" s="126"/>
      <c r="I41" s="126"/>
      <c r="J41" s="126"/>
      <c r="K41" s="126"/>
    </row>
    <row r="42" spans="1:11" ht="12.75">
      <c r="A42" s="52" t="s">
        <v>44</v>
      </c>
      <c r="B42" s="7" t="s">
        <v>45</v>
      </c>
      <c r="C42" s="120" t="s">
        <v>45</v>
      </c>
      <c r="D42" s="124" t="s">
        <v>51</v>
      </c>
      <c r="E42" s="118"/>
      <c r="G42" s="66"/>
      <c r="H42" s="66"/>
      <c r="I42" s="66"/>
      <c r="J42" s="66"/>
      <c r="K42" s="66"/>
    </row>
    <row r="43" spans="1:11" ht="12.75">
      <c r="A43" s="52">
        <v>0</v>
      </c>
      <c r="B43" s="7">
        <v>0.214</v>
      </c>
      <c r="C43" s="8">
        <f aca="true" t="shared" si="0" ref="C43:C74">B43*1.042975</f>
        <v>0.22319665</v>
      </c>
      <c r="D43" s="123">
        <f aca="true" t="shared" si="1" ref="D43:E74">C43*1000</f>
        <v>223.19665</v>
      </c>
      <c r="E43" s="118"/>
      <c r="G43" s="13"/>
      <c r="H43" s="119"/>
      <c r="I43" s="119"/>
      <c r="J43" s="119"/>
      <c r="K43" s="119"/>
    </row>
    <row r="44" spans="1:11" ht="12.75">
      <c r="A44" s="52">
        <v>1.6</v>
      </c>
      <c r="B44" s="7">
        <v>0.214</v>
      </c>
      <c r="C44" s="8">
        <f t="shared" si="0"/>
        <v>0.22319665</v>
      </c>
      <c r="D44" s="123">
        <f t="shared" si="1"/>
        <v>223.19665</v>
      </c>
      <c r="E44" s="118"/>
      <c r="G44" s="65"/>
      <c r="H44" s="119"/>
      <c r="I44" s="119"/>
      <c r="J44" s="65"/>
      <c r="K44" s="119"/>
    </row>
    <row r="45" spans="1:11" ht="12.75">
      <c r="A45" s="52">
        <v>3.2</v>
      </c>
      <c r="B45" s="7">
        <v>5.470600000000001</v>
      </c>
      <c r="C45" s="8">
        <f t="shared" si="0"/>
        <v>5.705699035000001</v>
      </c>
      <c r="D45" s="123">
        <f t="shared" si="1"/>
        <v>5705.6990350000015</v>
      </c>
      <c r="E45" s="118"/>
      <c r="G45" s="119"/>
      <c r="H45" s="119"/>
      <c r="I45" s="13"/>
      <c r="J45" s="13"/>
      <c r="K45" s="119"/>
    </row>
    <row r="46" spans="1:5" ht="12.75">
      <c r="A46" s="52">
        <v>4.8</v>
      </c>
      <c r="B46" s="25">
        <v>4.2034</v>
      </c>
      <c r="C46" s="8">
        <f t="shared" si="0"/>
        <v>4.3840411150000005</v>
      </c>
      <c r="D46" s="123">
        <f t="shared" si="1"/>
        <v>4384.041115000001</v>
      </c>
      <c r="E46" s="118"/>
    </row>
    <row r="47" spans="1:5" ht="12.75">
      <c r="A47" s="52">
        <v>5.2</v>
      </c>
      <c r="B47" s="7">
        <v>3.8866000000000005</v>
      </c>
      <c r="C47" s="8">
        <f t="shared" si="0"/>
        <v>4.0536266350000005</v>
      </c>
      <c r="D47" s="123">
        <f t="shared" si="1"/>
        <v>4053.6266350000005</v>
      </c>
      <c r="E47" s="118"/>
    </row>
    <row r="48" spans="1:5" ht="12.75">
      <c r="A48" s="52">
        <v>5.6</v>
      </c>
      <c r="B48" s="7">
        <v>3.5698000000000008</v>
      </c>
      <c r="C48" s="8">
        <f t="shared" si="0"/>
        <v>3.7232121550000006</v>
      </c>
      <c r="D48" s="123">
        <f t="shared" si="1"/>
        <v>3723.2121550000006</v>
      </c>
      <c r="E48" s="118"/>
    </row>
    <row r="49" spans="1:5" ht="12.75">
      <c r="A49" s="52">
        <v>6</v>
      </c>
      <c r="B49" s="7">
        <v>3.253</v>
      </c>
      <c r="C49" s="8">
        <f t="shared" si="0"/>
        <v>3.392797675</v>
      </c>
      <c r="D49" s="123">
        <f t="shared" si="1"/>
        <v>3392.7976750000003</v>
      </c>
      <c r="E49" s="118"/>
    </row>
    <row r="50" spans="1:5" ht="12.75">
      <c r="A50" s="52">
        <v>6.4</v>
      </c>
      <c r="B50" s="7">
        <v>2.9362000000000004</v>
      </c>
      <c r="C50" s="8">
        <f t="shared" si="0"/>
        <v>3.0623831950000002</v>
      </c>
      <c r="D50" s="123">
        <f t="shared" si="1"/>
        <v>3062.3831950000003</v>
      </c>
      <c r="E50" s="118"/>
    </row>
    <row r="51" spans="1:5" ht="12.75">
      <c r="A51" s="52">
        <v>6.8</v>
      </c>
      <c r="B51" s="7">
        <v>2.6194000000000006</v>
      </c>
      <c r="C51" s="8">
        <f t="shared" si="0"/>
        <v>2.7319687150000007</v>
      </c>
      <c r="D51" s="123">
        <f t="shared" si="1"/>
        <v>2731.968715000001</v>
      </c>
      <c r="E51" s="118"/>
    </row>
    <row r="52" spans="1:5" ht="12.75">
      <c r="A52" s="52">
        <v>7.2</v>
      </c>
      <c r="B52" s="7">
        <v>2.3026</v>
      </c>
      <c r="C52" s="8">
        <f t="shared" si="0"/>
        <v>2.401554235</v>
      </c>
      <c r="D52" s="123">
        <f t="shared" si="1"/>
        <v>2401.554235</v>
      </c>
      <c r="E52" s="118"/>
    </row>
    <row r="53" spans="1:5" ht="12.75">
      <c r="A53" s="52">
        <v>7.6</v>
      </c>
      <c r="B53" s="7">
        <v>1.9858000000000011</v>
      </c>
      <c r="C53" s="8">
        <f t="shared" si="0"/>
        <v>2.0711397550000012</v>
      </c>
      <c r="D53" s="123">
        <f t="shared" si="1"/>
        <v>2071.139755000001</v>
      </c>
      <c r="E53" s="118"/>
    </row>
    <row r="54" spans="1:5" ht="12.75">
      <c r="A54" s="52">
        <v>8</v>
      </c>
      <c r="B54" s="7">
        <v>1.669</v>
      </c>
      <c r="C54" s="8">
        <f t="shared" si="0"/>
        <v>1.740725275</v>
      </c>
      <c r="D54" s="123">
        <f t="shared" si="1"/>
        <v>1740.725275</v>
      </c>
      <c r="E54" s="118"/>
    </row>
    <row r="55" spans="1:5" ht="12.75">
      <c r="A55" s="52">
        <v>8.4</v>
      </c>
      <c r="B55" s="7">
        <v>1.5466000000000002</v>
      </c>
      <c r="C55" s="8">
        <f t="shared" si="0"/>
        <v>1.6130651350000003</v>
      </c>
      <c r="D55" s="123">
        <f t="shared" si="1"/>
        <v>1613.0651350000003</v>
      </c>
      <c r="E55" s="118"/>
    </row>
    <row r="56" spans="1:5" ht="12.75">
      <c r="A56" s="52">
        <v>8.8</v>
      </c>
      <c r="B56" s="7">
        <v>1.4242000000000004</v>
      </c>
      <c r="C56" s="8">
        <f t="shared" si="0"/>
        <v>1.4854049950000003</v>
      </c>
      <c r="D56" s="123">
        <f t="shared" si="1"/>
        <v>1485.4049950000003</v>
      </c>
      <c r="E56" s="118"/>
    </row>
    <row r="57" spans="1:5" ht="12.75">
      <c r="A57" s="52">
        <v>9.2</v>
      </c>
      <c r="B57" s="7">
        <v>1.3018000000000005</v>
      </c>
      <c r="C57" s="8">
        <f t="shared" si="0"/>
        <v>1.3577448550000004</v>
      </c>
      <c r="D57" s="123">
        <f t="shared" si="1"/>
        <v>1357.7448550000004</v>
      </c>
      <c r="E57" s="118"/>
    </row>
    <row r="58" spans="1:5" ht="12.75">
      <c r="A58" s="52">
        <v>9.6</v>
      </c>
      <c r="B58" s="7">
        <v>1.1794000000000007</v>
      </c>
      <c r="C58" s="8">
        <f t="shared" si="0"/>
        <v>1.2300847150000007</v>
      </c>
      <c r="D58" s="123">
        <f t="shared" si="1"/>
        <v>1230.0847150000006</v>
      </c>
      <c r="E58" s="118"/>
    </row>
    <row r="59" spans="1:5" ht="12.75">
      <c r="A59" s="52">
        <v>10</v>
      </c>
      <c r="B59" s="7">
        <v>1.057</v>
      </c>
      <c r="C59" s="8">
        <f t="shared" si="0"/>
        <v>1.102424575</v>
      </c>
      <c r="D59" s="123">
        <f t="shared" si="1"/>
        <v>1102.424575</v>
      </c>
      <c r="E59" s="118"/>
    </row>
    <row r="60" spans="1:5" ht="12.75">
      <c r="A60" s="52">
        <v>10.4</v>
      </c>
      <c r="B60" s="7">
        <v>0.9829999999999997</v>
      </c>
      <c r="C60" s="8">
        <f t="shared" si="0"/>
        <v>1.0252444249999997</v>
      </c>
      <c r="D60" s="123">
        <f t="shared" si="1"/>
        <v>1025.2444249999996</v>
      </c>
      <c r="E60" s="118"/>
    </row>
    <row r="61" spans="1:5" ht="12.75">
      <c r="A61" s="52">
        <v>10.8</v>
      </c>
      <c r="B61" s="7">
        <v>0.9089999999999996</v>
      </c>
      <c r="C61" s="8">
        <f t="shared" si="0"/>
        <v>0.9480642749999996</v>
      </c>
      <c r="D61" s="123">
        <f t="shared" si="1"/>
        <v>948.0642749999996</v>
      </c>
      <c r="E61" s="118"/>
    </row>
    <row r="62" spans="1:5" ht="12.75">
      <c r="A62" s="52">
        <v>11.2</v>
      </c>
      <c r="B62" s="7">
        <v>0.8436000000000001</v>
      </c>
      <c r="C62" s="8">
        <f t="shared" si="0"/>
        <v>0.8798537100000001</v>
      </c>
      <c r="D62" s="123">
        <f t="shared" si="1"/>
        <v>879.8537100000001</v>
      </c>
      <c r="E62" s="118"/>
    </row>
    <row r="63" spans="1:5" ht="12.75">
      <c r="A63" s="54">
        <v>11.6</v>
      </c>
      <c r="B63" s="7">
        <v>0.7867999999999999</v>
      </c>
      <c r="C63" s="8">
        <f t="shared" si="0"/>
        <v>0.8206127299999999</v>
      </c>
      <c r="D63" s="123">
        <f t="shared" si="1"/>
        <v>820.6127299999999</v>
      </c>
      <c r="E63" s="118"/>
    </row>
    <row r="64" spans="1:5" s="2" customFormat="1" ht="12.75">
      <c r="A64" s="52">
        <v>12</v>
      </c>
      <c r="B64" s="7">
        <v>0.73</v>
      </c>
      <c r="C64" s="8">
        <f t="shared" si="0"/>
        <v>0.76137175</v>
      </c>
      <c r="D64" s="123">
        <f t="shared" si="1"/>
        <v>761.37175</v>
      </c>
      <c r="E64" s="118"/>
    </row>
    <row r="65" spans="1:5" ht="12.75">
      <c r="A65" s="52">
        <v>12.4</v>
      </c>
      <c r="B65" s="7">
        <v>0.6887999999999999</v>
      </c>
      <c r="C65" s="8">
        <f t="shared" si="0"/>
        <v>0.7184011799999999</v>
      </c>
      <c r="D65" s="123">
        <f t="shared" si="1"/>
        <v>718.4011799999998</v>
      </c>
      <c r="E65" s="118"/>
    </row>
    <row r="66" spans="1:5" ht="12.75">
      <c r="A66" s="52">
        <v>12.8</v>
      </c>
      <c r="B66" s="7">
        <v>0.6476</v>
      </c>
      <c r="C66" s="8">
        <f t="shared" si="0"/>
        <v>0.6754306099999999</v>
      </c>
      <c r="D66" s="123">
        <f t="shared" si="1"/>
        <v>675.4306099999999</v>
      </c>
      <c r="E66" s="118"/>
    </row>
    <row r="67" spans="1:5" ht="12.75">
      <c r="A67" s="52">
        <v>13.2</v>
      </c>
      <c r="B67" s="7">
        <v>0.6053999999999999</v>
      </c>
      <c r="C67" s="8">
        <f t="shared" si="0"/>
        <v>0.6314170649999999</v>
      </c>
      <c r="D67" s="123">
        <f t="shared" si="1"/>
        <v>631.417065</v>
      </c>
      <c r="E67" s="118"/>
    </row>
    <row r="68" spans="1:5" ht="12.75">
      <c r="A68" s="52">
        <v>13.6</v>
      </c>
      <c r="B68" s="7">
        <v>0.5622</v>
      </c>
      <c r="C68" s="8">
        <f t="shared" si="0"/>
        <v>0.586360545</v>
      </c>
      <c r="D68" s="123">
        <f t="shared" si="1"/>
        <v>586.360545</v>
      </c>
      <c r="E68" s="118"/>
    </row>
    <row r="69" spans="1:5" ht="12.75">
      <c r="A69" s="52">
        <v>14</v>
      </c>
      <c r="B69" s="7">
        <v>0.519</v>
      </c>
      <c r="C69" s="8">
        <f t="shared" si="0"/>
        <v>0.541304025</v>
      </c>
      <c r="D69" s="123">
        <f t="shared" si="1"/>
        <v>541.3040249999999</v>
      </c>
      <c r="E69" s="118"/>
    </row>
    <row r="70" spans="1:5" ht="12.75">
      <c r="A70" s="54">
        <v>14.4</v>
      </c>
      <c r="B70" s="7">
        <v>0.4878</v>
      </c>
      <c r="C70" s="8">
        <f t="shared" si="0"/>
        <v>0.508763205</v>
      </c>
      <c r="D70" s="123">
        <f t="shared" si="1"/>
        <v>508.763205</v>
      </c>
      <c r="E70" s="118"/>
    </row>
    <row r="71" spans="1:5" ht="12.75">
      <c r="A71" s="54">
        <v>14.8</v>
      </c>
      <c r="B71" s="7">
        <v>0.4565999999999999</v>
      </c>
      <c r="C71" s="8">
        <f t="shared" si="0"/>
        <v>0.47622238499999986</v>
      </c>
      <c r="D71" s="123">
        <f t="shared" si="1"/>
        <v>476.22238499999986</v>
      </c>
      <c r="E71" s="118"/>
    </row>
    <row r="72" spans="1:5" ht="12.75">
      <c r="A72" s="54">
        <v>16.4</v>
      </c>
      <c r="B72" s="7">
        <v>0.3318000000000001</v>
      </c>
      <c r="C72" s="8">
        <f t="shared" si="0"/>
        <v>0.3460591050000001</v>
      </c>
      <c r="D72" s="123">
        <f t="shared" si="1"/>
        <v>346.0591050000001</v>
      </c>
      <c r="E72" s="118"/>
    </row>
    <row r="73" spans="1:5" ht="12.75">
      <c r="A73" s="54">
        <v>18</v>
      </c>
      <c r="B73" s="7">
        <v>0.20699999999999985</v>
      </c>
      <c r="C73" s="8">
        <f t="shared" si="0"/>
        <v>0.21589582499999985</v>
      </c>
      <c r="D73" s="123">
        <f t="shared" si="1"/>
        <v>215.89582499999986</v>
      </c>
      <c r="E73" s="118"/>
    </row>
    <row r="74" spans="1:5" ht="13.5" thickBot="1">
      <c r="A74" s="55">
        <v>19.6</v>
      </c>
      <c r="B74" s="56">
        <v>0.08219999999999983</v>
      </c>
      <c r="C74" s="121">
        <f t="shared" si="0"/>
        <v>0.08573254499999983</v>
      </c>
      <c r="D74" s="125">
        <f t="shared" si="1"/>
        <v>85.73254499999983</v>
      </c>
      <c r="E74" s="118"/>
    </row>
  </sheetData>
  <sheetProtection selectLockedCells="1" selectUnlockedCells="1"/>
  <mergeCells count="8">
    <mergeCell ref="D17:D18"/>
    <mergeCell ref="E11:E15"/>
    <mergeCell ref="E16:G16"/>
    <mergeCell ref="E17:G17"/>
    <mergeCell ref="E18:G18"/>
    <mergeCell ref="F8:G15"/>
    <mergeCell ref="C36:C39"/>
    <mergeCell ref="D36:D39"/>
  </mergeCells>
  <printOptions/>
  <pageMargins left="0.7479166666666667" right="0.7479166666666667" top="0.9840277777777777" bottom="0.9840277777777777" header="0.5118055555555555" footer="0.511805555555555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M73"/>
  <sheetViews>
    <sheetView workbookViewId="0" topLeftCell="A1">
      <selection activeCell="A1" sqref="A1"/>
    </sheetView>
  </sheetViews>
  <sheetFormatPr defaultColWidth="9.140625" defaultRowHeight="12.75"/>
  <cols>
    <col min="1" max="1" width="22.140625" style="0" customWidth="1"/>
    <col min="2" max="2" width="18.00390625" style="0" customWidth="1"/>
    <col min="3" max="3" width="14.421875" style="0" customWidth="1"/>
    <col min="4" max="4" width="13.28125" style="0" customWidth="1"/>
    <col min="5" max="5" width="23.7109375" style="0" customWidth="1"/>
    <col min="7" max="7" width="51.421875" style="0" customWidth="1"/>
    <col min="8" max="8" width="40.421875" style="0" customWidth="1"/>
    <col min="10" max="10" width="56.00390625" style="0" customWidth="1"/>
    <col min="11" max="11" width="41.7109375" style="0" customWidth="1"/>
  </cols>
  <sheetData>
    <row r="1" spans="1:11" ht="12.75">
      <c r="A1" s="1" t="s">
        <v>8</v>
      </c>
      <c r="B1" s="5"/>
      <c r="C1" s="5"/>
      <c r="D1" s="5"/>
      <c r="E1" s="5"/>
      <c r="F1" s="5"/>
      <c r="G1" s="5"/>
      <c r="H1" s="5"/>
      <c r="I1" s="5"/>
      <c r="J1" s="5"/>
      <c r="K1" s="6"/>
    </row>
    <row r="2" spans="1:11" ht="12.75">
      <c r="A2" s="4" t="s">
        <v>9</v>
      </c>
      <c r="B2" s="2"/>
      <c r="C2" s="2"/>
      <c r="D2" s="2"/>
      <c r="E2" s="2"/>
      <c r="F2" s="2"/>
      <c r="G2" s="2"/>
      <c r="H2" s="2"/>
      <c r="I2" s="2"/>
      <c r="J2" s="2"/>
      <c r="K2" s="7"/>
    </row>
    <row r="3" spans="1:11" ht="12.75">
      <c r="A3" s="4" t="s">
        <v>10</v>
      </c>
      <c r="B3" s="2"/>
      <c r="C3" s="2"/>
      <c r="D3" s="2"/>
      <c r="E3" s="2"/>
      <c r="F3" s="2"/>
      <c r="G3" s="2"/>
      <c r="H3" s="2"/>
      <c r="I3" s="2"/>
      <c r="J3" s="2"/>
      <c r="K3" s="7"/>
    </row>
    <row r="4" spans="1:11" ht="12.75">
      <c r="A4" s="8"/>
      <c r="B4" s="2"/>
      <c r="C4" s="2"/>
      <c r="D4" s="2"/>
      <c r="E4" s="2"/>
      <c r="F4" s="2"/>
      <c r="G4" s="2"/>
      <c r="H4" s="2"/>
      <c r="I4" s="2"/>
      <c r="J4" s="2"/>
      <c r="K4" s="7"/>
    </row>
    <row r="5" spans="1:11" ht="12.75">
      <c r="A5" s="8" t="s">
        <v>11</v>
      </c>
      <c r="B5" s="2"/>
      <c r="C5" s="2"/>
      <c r="D5" s="2"/>
      <c r="E5" s="2"/>
      <c r="F5" s="2"/>
      <c r="G5" s="2"/>
      <c r="H5" s="2"/>
      <c r="I5" s="2"/>
      <c r="J5" s="2"/>
      <c r="K5" s="7"/>
    </row>
    <row r="6" spans="1:11" ht="12.75">
      <c r="A6" s="8" t="s">
        <v>12</v>
      </c>
      <c r="B6" s="2" t="s">
        <v>13</v>
      </c>
      <c r="C6" s="2"/>
      <c r="D6" s="2"/>
      <c r="E6" s="2"/>
      <c r="F6" s="2"/>
      <c r="G6" s="2"/>
      <c r="H6" s="2"/>
      <c r="I6" s="2"/>
      <c r="J6" s="2"/>
      <c r="K6" s="7"/>
    </row>
    <row r="7" spans="1:11" ht="12.75">
      <c r="A7" s="8" t="s">
        <v>14</v>
      </c>
      <c r="B7" s="2" t="s">
        <v>15</v>
      </c>
      <c r="C7" s="2"/>
      <c r="D7" s="2"/>
      <c r="E7" s="2"/>
      <c r="F7" s="2"/>
      <c r="G7" s="2"/>
      <c r="H7" s="2"/>
      <c r="I7" s="2"/>
      <c r="J7" s="2"/>
      <c r="K7" s="7"/>
    </row>
    <row r="8" spans="1:11" ht="12.75">
      <c r="A8" s="8" t="s">
        <v>16</v>
      </c>
      <c r="B8" s="2" t="s">
        <v>17</v>
      </c>
      <c r="C8" s="2"/>
      <c r="D8" s="2"/>
      <c r="E8" s="2"/>
      <c r="F8" s="2"/>
      <c r="G8" s="2"/>
      <c r="H8" s="2"/>
      <c r="I8" s="2"/>
      <c r="J8" s="2"/>
      <c r="K8" s="7"/>
    </row>
    <row r="9" spans="1:11" ht="12.75">
      <c r="A9" s="8" t="s">
        <v>18</v>
      </c>
      <c r="B9" s="2" t="s">
        <v>19</v>
      </c>
      <c r="C9" s="2"/>
      <c r="D9" s="2"/>
      <c r="E9" s="2"/>
      <c r="F9" s="2"/>
      <c r="G9" s="2"/>
      <c r="H9" s="2"/>
      <c r="I9" s="2"/>
      <c r="J9" s="2"/>
      <c r="K9" s="7"/>
    </row>
    <row r="10" spans="1:11" ht="12.75">
      <c r="A10" s="8" t="s">
        <v>20</v>
      </c>
      <c r="B10" s="2" t="s">
        <v>21</v>
      </c>
      <c r="C10" s="2"/>
      <c r="D10" s="2"/>
      <c r="E10" s="2"/>
      <c r="F10" s="2"/>
      <c r="G10" s="2"/>
      <c r="H10" s="2"/>
      <c r="I10" s="2"/>
      <c r="J10" s="2"/>
      <c r="K10" s="7"/>
    </row>
    <row r="11" spans="1:11" ht="12.75">
      <c r="A11" s="8" t="s">
        <v>22</v>
      </c>
      <c r="B11" s="2" t="s">
        <v>23</v>
      </c>
      <c r="C11" s="2"/>
      <c r="D11" s="2"/>
      <c r="E11" s="2"/>
      <c r="F11" s="2"/>
      <c r="G11" s="2"/>
      <c r="H11" s="2"/>
      <c r="I11" s="2"/>
      <c r="J11" s="2"/>
      <c r="K11" s="7"/>
    </row>
    <row r="12" spans="1:11" ht="12.75">
      <c r="A12" s="8" t="s">
        <v>24</v>
      </c>
      <c r="B12" s="2" t="s">
        <v>25</v>
      </c>
      <c r="C12" s="2"/>
      <c r="D12" s="2"/>
      <c r="E12" s="2"/>
      <c r="F12" s="2"/>
      <c r="G12" s="2"/>
      <c r="H12" s="2"/>
      <c r="I12" s="2"/>
      <c r="J12" s="2"/>
      <c r="K12" s="7"/>
    </row>
    <row r="13" spans="1:11" ht="12.75">
      <c r="A13" s="8" t="s">
        <v>26</v>
      </c>
      <c r="B13" s="2" t="s">
        <v>27</v>
      </c>
      <c r="C13" s="2"/>
      <c r="D13" s="2"/>
      <c r="E13" s="2"/>
      <c r="F13" s="2"/>
      <c r="G13" s="2"/>
      <c r="H13" s="2"/>
      <c r="I13" s="2"/>
      <c r="J13" s="2"/>
      <c r="K13" s="7"/>
    </row>
    <row r="14" spans="1:11" ht="12.75">
      <c r="A14" s="8" t="s">
        <v>28</v>
      </c>
      <c r="B14" s="2" t="s">
        <v>29</v>
      </c>
      <c r="C14" s="2"/>
      <c r="D14" s="2"/>
      <c r="E14" s="2"/>
      <c r="F14" s="2"/>
      <c r="G14" s="2"/>
      <c r="H14" s="2"/>
      <c r="I14" s="2"/>
      <c r="J14" s="2"/>
      <c r="K14" s="7"/>
    </row>
    <row r="15" spans="1:11" ht="12.75">
      <c r="A15" s="8"/>
      <c r="B15" s="2" t="s">
        <v>30</v>
      </c>
      <c r="C15" s="2"/>
      <c r="D15" s="2"/>
      <c r="E15" s="2"/>
      <c r="F15" s="2"/>
      <c r="G15" s="2"/>
      <c r="H15" s="2"/>
      <c r="I15" s="2"/>
      <c r="J15" s="2"/>
      <c r="K15" s="7"/>
    </row>
    <row r="16" spans="1:11" ht="12.75">
      <c r="A16" s="9" t="s">
        <v>31</v>
      </c>
      <c r="B16" s="10"/>
      <c r="C16" s="11" t="s">
        <v>32</v>
      </c>
      <c r="D16" s="10" t="s">
        <v>33</v>
      </c>
      <c r="E16" s="12" t="s">
        <v>34</v>
      </c>
      <c r="F16" s="13"/>
      <c r="G16" s="9" t="s">
        <v>20</v>
      </c>
      <c r="H16" s="10"/>
      <c r="I16" s="2"/>
      <c r="J16" s="9" t="s">
        <v>24</v>
      </c>
      <c r="K16" s="10"/>
    </row>
    <row r="17" spans="1:11" ht="12.75">
      <c r="A17" s="14" t="s">
        <v>35</v>
      </c>
      <c r="B17" s="15">
        <v>0.009116</v>
      </c>
      <c r="C17" s="14" t="s">
        <v>36</v>
      </c>
      <c r="D17" s="15">
        <v>4.134948</v>
      </c>
      <c r="E17" s="16">
        <f>D17*H24</f>
        <v>4.314156950360294</v>
      </c>
      <c r="F17" s="2"/>
      <c r="G17" s="8" t="s">
        <v>37</v>
      </c>
      <c r="H17" s="7" t="s">
        <v>38</v>
      </c>
      <c r="I17" s="2"/>
      <c r="J17" s="8" t="s">
        <v>37</v>
      </c>
      <c r="K17" s="7" t="s">
        <v>38</v>
      </c>
    </row>
    <row r="18" spans="1:11" ht="12.75">
      <c r="A18" s="8" t="s">
        <v>39</v>
      </c>
      <c r="B18" s="7">
        <v>0.00839</v>
      </c>
      <c r="C18" s="8" t="s">
        <v>40</v>
      </c>
      <c r="D18" s="7">
        <v>3.805639</v>
      </c>
      <c r="E18" s="17">
        <f>D18*H34</f>
        <v>4.007549485712776</v>
      </c>
      <c r="F18" s="2"/>
      <c r="G18" s="8">
        <v>20.01</v>
      </c>
      <c r="H18" s="7">
        <v>0.7149</v>
      </c>
      <c r="I18" s="2"/>
      <c r="J18" s="8">
        <v>20.01</v>
      </c>
      <c r="K18" s="7">
        <v>0.7149</v>
      </c>
    </row>
    <row r="19" spans="1:11" ht="12.75">
      <c r="A19" s="8" t="s">
        <v>41</v>
      </c>
      <c r="B19" s="7">
        <v>2.134E-05</v>
      </c>
      <c r="C19" s="8" t="s">
        <v>42</v>
      </c>
      <c r="D19" s="7">
        <v>0.0096796611758</v>
      </c>
      <c r="E19" s="17">
        <f>D19*K24</f>
        <v>0.010308937016448447</v>
      </c>
      <c r="F19" s="2"/>
      <c r="G19" s="8">
        <v>30.02</v>
      </c>
      <c r="H19" s="7">
        <v>0.8781</v>
      </c>
      <c r="I19" s="2"/>
      <c r="J19" s="8">
        <v>30.02</v>
      </c>
      <c r="K19" s="7">
        <v>0.9255</v>
      </c>
    </row>
    <row r="20" spans="1:11" ht="12.75">
      <c r="A20" s="18" t="s">
        <v>43</v>
      </c>
      <c r="B20" s="19">
        <v>1.081</v>
      </c>
      <c r="C20" s="18" t="s">
        <v>43</v>
      </c>
      <c r="D20" s="19">
        <v>1.081</v>
      </c>
      <c r="E20" s="20"/>
      <c r="F20" s="2"/>
      <c r="G20" s="8">
        <v>39.15</v>
      </c>
      <c r="H20" s="7">
        <v>1</v>
      </c>
      <c r="I20" s="2"/>
      <c r="J20" s="8">
        <v>39.15</v>
      </c>
      <c r="K20" s="7">
        <v>1</v>
      </c>
    </row>
    <row r="21" spans="1:11" ht="12.75">
      <c r="A21" s="8"/>
      <c r="B21" s="2"/>
      <c r="C21" s="2"/>
      <c r="D21" s="2"/>
      <c r="E21" s="2"/>
      <c r="F21" s="2"/>
      <c r="G21" s="8">
        <v>50.03</v>
      </c>
      <c r="H21" s="7">
        <v>1.1084</v>
      </c>
      <c r="I21" s="2"/>
      <c r="J21" s="8">
        <v>50.03</v>
      </c>
      <c r="K21" s="7">
        <v>1.1626</v>
      </c>
    </row>
    <row r="22" spans="1:11" ht="12.75">
      <c r="A22" s="8"/>
      <c r="B22" s="2"/>
      <c r="C22" s="2"/>
      <c r="D22" s="2"/>
      <c r="E22" s="2"/>
      <c r="F22" s="2"/>
      <c r="G22" s="8">
        <v>54.96</v>
      </c>
      <c r="H22" s="7">
        <v>1.1428</v>
      </c>
      <c r="I22" s="2"/>
      <c r="J22" s="8">
        <v>54.96</v>
      </c>
      <c r="K22" s="7">
        <v>1.1856</v>
      </c>
    </row>
    <row r="23" spans="1:11" ht="12.75">
      <c r="A23" s="9" t="s">
        <v>26</v>
      </c>
      <c r="B23" s="10"/>
      <c r="C23" s="2"/>
      <c r="D23" s="2"/>
      <c r="E23" s="2"/>
      <c r="F23" s="2"/>
      <c r="G23" s="18">
        <v>60.03</v>
      </c>
      <c r="H23" s="19">
        <v>1.1972</v>
      </c>
      <c r="I23" s="2"/>
      <c r="J23" s="18">
        <v>60.03</v>
      </c>
      <c r="K23" s="19">
        <v>1.2915</v>
      </c>
    </row>
    <row r="24" spans="1:11" ht="12.75">
      <c r="A24" s="8" t="s">
        <v>44</v>
      </c>
      <c r="B24" s="7" t="s">
        <v>45</v>
      </c>
      <c r="C24" s="2"/>
      <c r="D24" s="2"/>
      <c r="E24" s="2"/>
      <c r="F24" s="2"/>
      <c r="G24" s="21">
        <v>43.5</v>
      </c>
      <c r="H24" s="10">
        <v>1.0433400735294118</v>
      </c>
      <c r="I24" s="2"/>
      <c r="J24" s="21">
        <v>43.5</v>
      </c>
      <c r="K24" s="10">
        <v>1.0650101102941176</v>
      </c>
    </row>
    <row r="25" spans="1:11" ht="12.75">
      <c r="A25" s="8">
        <v>6</v>
      </c>
      <c r="B25" s="7">
        <v>3.253</v>
      </c>
      <c r="C25" s="2"/>
      <c r="D25" s="2"/>
      <c r="E25" s="2"/>
      <c r="F25" s="2"/>
      <c r="G25" s="2"/>
      <c r="H25" s="2"/>
      <c r="I25" s="2"/>
      <c r="J25" s="2"/>
      <c r="K25" s="7"/>
    </row>
    <row r="26" spans="1:11" ht="12.75">
      <c r="A26" s="8">
        <v>8</v>
      </c>
      <c r="B26" s="7">
        <v>1.669</v>
      </c>
      <c r="C26" s="2"/>
      <c r="D26" s="2"/>
      <c r="E26" s="2"/>
      <c r="F26" s="2"/>
      <c r="G26" s="9" t="s">
        <v>22</v>
      </c>
      <c r="H26" s="10"/>
      <c r="I26" s="2"/>
      <c r="J26" s="9" t="s">
        <v>28</v>
      </c>
      <c r="K26" s="10"/>
    </row>
    <row r="27" spans="1:11" ht="12.75">
      <c r="A27" s="8">
        <v>10</v>
      </c>
      <c r="B27" s="7">
        <v>1.057</v>
      </c>
      <c r="C27" s="2"/>
      <c r="D27" s="2"/>
      <c r="E27" s="2"/>
      <c r="F27" s="2"/>
      <c r="G27" s="8" t="s">
        <v>37</v>
      </c>
      <c r="H27" s="7" t="s">
        <v>38</v>
      </c>
      <c r="I27" s="2"/>
      <c r="J27" s="8" t="s">
        <v>37</v>
      </c>
      <c r="K27" s="7" t="s">
        <v>38</v>
      </c>
    </row>
    <row r="28" spans="1:11" ht="12.75">
      <c r="A28" s="8">
        <v>11</v>
      </c>
      <c r="B28" s="7">
        <v>0.872</v>
      </c>
      <c r="C28" s="2"/>
      <c r="D28" s="2"/>
      <c r="E28" s="2"/>
      <c r="F28" s="2"/>
      <c r="G28" s="8">
        <v>20.01</v>
      </c>
      <c r="H28" s="7">
        <v>0.717</v>
      </c>
      <c r="I28" s="2"/>
      <c r="J28" s="8">
        <v>20.01</v>
      </c>
      <c r="K28" s="7">
        <v>0.7149</v>
      </c>
    </row>
    <row r="29" spans="1:11" ht="12.75">
      <c r="A29" s="8">
        <v>12</v>
      </c>
      <c r="B29" s="7">
        <v>0.73</v>
      </c>
      <c r="C29" s="2"/>
      <c r="D29" s="2"/>
      <c r="E29" s="2"/>
      <c r="F29" s="2"/>
      <c r="G29" s="8">
        <v>30.02</v>
      </c>
      <c r="H29" s="7">
        <v>0.8749</v>
      </c>
      <c r="I29" s="2"/>
      <c r="J29" s="8">
        <v>30.02</v>
      </c>
      <c r="K29" s="7">
        <v>0.9962</v>
      </c>
    </row>
    <row r="30" spans="1:11" ht="12.75" customHeight="1">
      <c r="A30" s="8">
        <v>13</v>
      </c>
      <c r="B30" s="7">
        <v>0.627</v>
      </c>
      <c r="C30" s="2"/>
      <c r="D30" s="2"/>
      <c r="E30" s="60"/>
      <c r="F30" s="2"/>
      <c r="G30" s="8">
        <v>39.15</v>
      </c>
      <c r="H30" s="7">
        <v>1</v>
      </c>
      <c r="I30" s="2"/>
      <c r="J30" s="8">
        <v>39.15</v>
      </c>
      <c r="K30" s="7">
        <v>1</v>
      </c>
    </row>
    <row r="31" spans="1:11" ht="12.75">
      <c r="A31" s="8">
        <v>14</v>
      </c>
      <c r="B31" s="7">
        <v>0.519</v>
      </c>
      <c r="C31" s="2"/>
      <c r="D31" s="2"/>
      <c r="E31" s="68"/>
      <c r="F31" s="2"/>
      <c r="G31" s="8">
        <v>50.03</v>
      </c>
      <c r="H31" s="7">
        <v>1.1327</v>
      </c>
      <c r="I31" s="2"/>
      <c r="J31" s="22">
        <v>44.95</v>
      </c>
      <c r="K31" s="7">
        <v>1.0573</v>
      </c>
    </row>
    <row r="32" spans="1:11" ht="12.75">
      <c r="A32" s="18">
        <v>15</v>
      </c>
      <c r="B32" s="19">
        <v>0.441</v>
      </c>
      <c r="C32" s="2"/>
      <c r="D32" s="2"/>
      <c r="E32" s="2"/>
      <c r="F32" s="2"/>
      <c r="G32" s="8">
        <v>54.96</v>
      </c>
      <c r="H32" s="7">
        <v>1.1892</v>
      </c>
      <c r="I32" s="2"/>
      <c r="J32" s="8">
        <v>50.03</v>
      </c>
      <c r="K32" s="7">
        <v>0.991</v>
      </c>
    </row>
    <row r="33" spans="1:11" ht="12.75">
      <c r="A33" s="8"/>
      <c r="B33" s="2"/>
      <c r="C33" s="2"/>
      <c r="D33" s="2"/>
      <c r="E33" s="2"/>
      <c r="F33" s="2"/>
      <c r="G33" s="18">
        <v>60.03</v>
      </c>
      <c r="H33" s="19">
        <v>1.2441</v>
      </c>
      <c r="I33" s="2"/>
      <c r="J33" s="8">
        <v>54.96</v>
      </c>
      <c r="K33" s="7">
        <v>0.9715</v>
      </c>
    </row>
    <row r="34" spans="1:11" ht="12.75">
      <c r="A34" s="8"/>
      <c r="B34" s="2"/>
      <c r="C34" s="2"/>
      <c r="D34" s="2"/>
      <c r="E34" s="2"/>
      <c r="F34" s="2"/>
      <c r="G34" s="21">
        <v>43.5</v>
      </c>
      <c r="H34" s="10">
        <v>1.053055606617647</v>
      </c>
      <c r="I34" s="2"/>
      <c r="J34" s="18">
        <v>60.03</v>
      </c>
      <c r="K34" s="19">
        <v>1.0032</v>
      </c>
    </row>
    <row r="35" spans="1:11" ht="12.75">
      <c r="A35" s="8"/>
      <c r="B35" s="2"/>
      <c r="C35" s="2"/>
      <c r="D35" s="2"/>
      <c r="E35" s="2"/>
      <c r="F35" s="2"/>
      <c r="G35" s="2"/>
      <c r="H35" s="2"/>
      <c r="I35" s="2"/>
      <c r="J35" s="21">
        <v>43.5</v>
      </c>
      <c r="K35" s="10">
        <v>1.0429749999999998</v>
      </c>
    </row>
    <row r="37" spans="1:13" ht="12.75">
      <c r="A37" s="26"/>
      <c r="B37" s="26"/>
      <c r="C37" s="26"/>
      <c r="D37" s="26"/>
      <c r="E37" s="26"/>
      <c r="F37" s="26"/>
      <c r="G37" s="26"/>
      <c r="H37" s="26"/>
      <c r="I37" s="26"/>
      <c r="J37" s="26"/>
      <c r="K37" s="26"/>
      <c r="L37" s="26"/>
      <c r="M37" s="26"/>
    </row>
    <row r="38" ht="13.5" thickBot="1"/>
    <row r="39" spans="4:8" ht="12.75">
      <c r="D39" s="77" t="s">
        <v>53</v>
      </c>
      <c r="E39" s="78"/>
      <c r="G39" s="79" t="s">
        <v>54</v>
      </c>
      <c r="H39" s="80"/>
    </row>
    <row r="40" spans="4:8" ht="12.75">
      <c r="D40" s="72" t="s">
        <v>57</v>
      </c>
      <c r="E40" s="73"/>
      <c r="G40" s="72" t="s">
        <v>58</v>
      </c>
      <c r="H40" s="73"/>
    </row>
    <row r="41" spans="1:8" ht="12.75">
      <c r="A41" s="27" t="s">
        <v>52</v>
      </c>
      <c r="B41" s="28"/>
      <c r="D41" s="72" t="s">
        <v>60</v>
      </c>
      <c r="E41" s="73">
        <v>4.314156950360294</v>
      </c>
      <c r="F41" s="76"/>
      <c r="G41" s="72" t="s">
        <v>60</v>
      </c>
      <c r="H41" s="73">
        <v>4.007549485712776</v>
      </c>
    </row>
    <row r="42" spans="1:8" ht="13.5" thickBot="1">
      <c r="A42" s="29" t="s">
        <v>55</v>
      </c>
      <c r="B42" s="30" t="s">
        <v>56</v>
      </c>
      <c r="D42" s="74" t="s">
        <v>62</v>
      </c>
      <c r="E42" s="75">
        <v>-0.0007887106704714932</v>
      </c>
      <c r="F42" s="2"/>
      <c r="G42" s="74" t="s">
        <v>62</v>
      </c>
      <c r="H42" s="75">
        <v>0</v>
      </c>
    </row>
    <row r="43" spans="1:6" ht="12.75">
      <c r="A43" s="8" t="s">
        <v>59</v>
      </c>
      <c r="B43" s="7"/>
      <c r="F43" s="2"/>
    </row>
    <row r="44" spans="1:6" ht="13.5" thickBot="1">
      <c r="A44" s="8" t="s">
        <v>61</v>
      </c>
      <c r="B44" s="7"/>
      <c r="F44" s="26"/>
    </row>
    <row r="45" spans="1:11" ht="12.75">
      <c r="A45" s="8" t="s">
        <v>63</v>
      </c>
      <c r="B45" s="7"/>
      <c r="D45" s="88" t="s">
        <v>99</v>
      </c>
      <c r="E45" s="89"/>
      <c r="G45" s="94" t="s">
        <v>97</v>
      </c>
      <c r="H45" s="94" t="s">
        <v>98</v>
      </c>
      <c r="J45" s="94" t="s">
        <v>101</v>
      </c>
      <c r="K45" s="94" t="s">
        <v>66</v>
      </c>
    </row>
    <row r="46" spans="1:11" ht="12.75" customHeight="1">
      <c r="A46" s="8" t="s">
        <v>64</v>
      </c>
      <c r="B46" s="7"/>
      <c r="D46" s="90"/>
      <c r="E46" s="91"/>
      <c r="G46" s="112"/>
      <c r="H46" s="114"/>
      <c r="J46" s="95"/>
      <c r="K46" s="95"/>
    </row>
    <row r="47" spans="1:11" ht="13.5" thickBot="1">
      <c r="A47" s="31" t="s">
        <v>65</v>
      </c>
      <c r="B47" s="32" t="e">
        <f>((B43-B44)/(B45-B46))</f>
        <v>#DIV/0!</v>
      </c>
      <c r="D47" s="92"/>
      <c r="E47" s="93"/>
      <c r="G47" s="113"/>
      <c r="H47" s="97"/>
      <c r="J47" s="96"/>
      <c r="K47" s="96"/>
    </row>
    <row r="48" spans="1:11" ht="12.75">
      <c r="A48" s="8"/>
      <c r="B48" s="7"/>
      <c r="D48" s="63" t="s">
        <v>67</v>
      </c>
      <c r="E48" s="63" t="s">
        <v>68</v>
      </c>
      <c r="F48" s="58"/>
      <c r="G48" s="61" t="s">
        <v>96</v>
      </c>
      <c r="H48" s="61" t="s">
        <v>69</v>
      </c>
      <c r="I48" s="58"/>
      <c r="J48" s="61" t="s">
        <v>70</v>
      </c>
      <c r="K48" s="62" t="s">
        <v>71</v>
      </c>
    </row>
    <row r="49" spans="1:11" ht="12.75">
      <c r="A49" s="9" t="s">
        <v>72</v>
      </c>
      <c r="B49" s="10" t="s">
        <v>73</v>
      </c>
      <c r="D49" s="48">
        <v>488</v>
      </c>
      <c r="E49" s="58">
        <f aca="true" t="shared" si="0" ref="E49:E73">D49/1000000</f>
        <v>0.000488</v>
      </c>
      <c r="F49" s="58"/>
      <c r="G49" s="58">
        <f aca="true" t="shared" si="1" ref="G49:G73">(($H$41*E49)+0)</f>
        <v>0.0019556841490278344</v>
      </c>
      <c r="H49" s="58">
        <f aca="true" t="shared" si="2" ref="H49:H73">((G49-($E$42))/$E$41)</f>
        <v>0.0006361369906280603</v>
      </c>
      <c r="I49" s="58"/>
      <c r="J49" s="58">
        <f aca="true" t="shared" si="3" ref="J49:J73">H49-E49</f>
        <v>0.00014813699062806031</v>
      </c>
      <c r="K49" s="59">
        <f aca="true" t="shared" si="4" ref="K49:K73">J49*1000000</f>
        <v>148.13699062806032</v>
      </c>
    </row>
    <row r="50" spans="1:11" ht="12.75">
      <c r="A50" s="8" t="s">
        <v>74</v>
      </c>
      <c r="B50" s="7">
        <v>0.00018281918797729982</v>
      </c>
      <c r="D50" s="48">
        <v>549</v>
      </c>
      <c r="E50" s="58">
        <f t="shared" si="0"/>
        <v>0.000549</v>
      </c>
      <c r="F50" s="58"/>
      <c r="G50" s="58">
        <f t="shared" si="1"/>
        <v>0.002200144667656314</v>
      </c>
      <c r="H50" s="58">
        <f t="shared" si="2"/>
        <v>0.0006928017159594054</v>
      </c>
      <c r="I50" s="58"/>
      <c r="J50" s="58">
        <f t="shared" si="3"/>
        <v>0.0001438017159594054</v>
      </c>
      <c r="K50" s="59">
        <f t="shared" si="4"/>
        <v>143.8017159594054</v>
      </c>
    </row>
    <row r="51" spans="1:11" ht="12.75">
      <c r="A51" s="8" t="s">
        <v>75</v>
      </c>
      <c r="B51" s="7">
        <v>0</v>
      </c>
      <c r="D51" s="48">
        <v>610</v>
      </c>
      <c r="E51" s="58">
        <f t="shared" si="0"/>
        <v>0.00061</v>
      </c>
      <c r="F51" s="58"/>
      <c r="G51" s="58">
        <f t="shared" si="1"/>
        <v>0.002444605186284793</v>
      </c>
      <c r="H51" s="58">
        <f t="shared" si="2"/>
        <v>0.0007494664412907504</v>
      </c>
      <c r="I51" s="58"/>
      <c r="J51" s="58">
        <f t="shared" si="3"/>
        <v>0.00013946644129075045</v>
      </c>
      <c r="K51" s="59">
        <f t="shared" si="4"/>
        <v>139.46644129075045</v>
      </c>
    </row>
    <row r="52" spans="1:11" ht="12.75">
      <c r="A52" s="8" t="s">
        <v>60</v>
      </c>
      <c r="B52" s="7">
        <v>4.314156950360294</v>
      </c>
      <c r="D52" s="48">
        <v>671</v>
      </c>
      <c r="E52" s="58">
        <f t="shared" si="0"/>
        <v>0.000671</v>
      </c>
      <c r="F52" s="58"/>
      <c r="G52" s="58">
        <f t="shared" si="1"/>
        <v>0.0026890657049132728</v>
      </c>
      <c r="H52" s="58">
        <f t="shared" si="2"/>
        <v>0.0008061311666220955</v>
      </c>
      <c r="I52" s="58"/>
      <c r="J52" s="58">
        <f t="shared" si="3"/>
        <v>0.0001351311666220955</v>
      </c>
      <c r="K52" s="59">
        <f t="shared" si="4"/>
        <v>135.1311666220955</v>
      </c>
    </row>
    <row r="53" spans="1:11" ht="12.75">
      <c r="A53" s="31" t="s">
        <v>76</v>
      </c>
      <c r="B53" s="32">
        <f>B51-(B52*B50)</f>
        <v>-0.0007887106704714932</v>
      </c>
      <c r="D53" s="48">
        <v>732</v>
      </c>
      <c r="E53" s="58">
        <f t="shared" si="0"/>
        <v>0.000732</v>
      </c>
      <c r="F53" s="58"/>
      <c r="G53" s="58">
        <f t="shared" si="1"/>
        <v>0.002933526223541752</v>
      </c>
      <c r="H53" s="58">
        <f t="shared" si="2"/>
        <v>0.0008627958919534407</v>
      </c>
      <c r="I53" s="58"/>
      <c r="J53" s="58">
        <f t="shared" si="3"/>
        <v>0.00013079589195344064</v>
      </c>
      <c r="K53" s="59">
        <f t="shared" si="4"/>
        <v>130.79589195344064</v>
      </c>
    </row>
    <row r="54" spans="1:11" ht="12.75">
      <c r="A54" s="8"/>
      <c r="B54" s="7"/>
      <c r="D54" s="48">
        <v>793</v>
      </c>
      <c r="E54" s="58">
        <f t="shared" si="0"/>
        <v>0.000793</v>
      </c>
      <c r="F54" s="58"/>
      <c r="G54" s="58">
        <f t="shared" si="1"/>
        <v>0.003177986742170231</v>
      </c>
      <c r="H54" s="58">
        <f t="shared" si="2"/>
        <v>0.0009194606172847857</v>
      </c>
      <c r="I54" s="58"/>
      <c r="J54" s="58">
        <f t="shared" si="3"/>
        <v>0.00012646061728478568</v>
      </c>
      <c r="K54" s="59">
        <f t="shared" si="4"/>
        <v>126.46061728478568</v>
      </c>
    </row>
    <row r="55" spans="1:11" ht="12.75">
      <c r="A55" s="9" t="s">
        <v>77</v>
      </c>
      <c r="B55" s="10" t="s">
        <v>78</v>
      </c>
      <c r="D55" s="48">
        <v>854</v>
      </c>
      <c r="E55" s="58">
        <f t="shared" si="0"/>
        <v>0.000854</v>
      </c>
      <c r="F55" s="58"/>
      <c r="G55" s="58">
        <f t="shared" si="1"/>
        <v>0.0034224472607987107</v>
      </c>
      <c r="H55" s="58">
        <f t="shared" si="2"/>
        <v>0.0009761253426161307</v>
      </c>
      <c r="I55" s="58"/>
      <c r="J55" s="58">
        <f t="shared" si="3"/>
        <v>0.00012212534261613062</v>
      </c>
      <c r="K55" s="59">
        <f t="shared" si="4"/>
        <v>122.12534261613061</v>
      </c>
    </row>
    <row r="56" spans="1:11" ht="12.75">
      <c r="A56" s="8" t="s">
        <v>60</v>
      </c>
      <c r="B56" s="7">
        <v>4.007549485712776</v>
      </c>
      <c r="D56" s="48">
        <v>915</v>
      </c>
      <c r="E56" s="58">
        <f t="shared" si="0"/>
        <v>0.000915</v>
      </c>
      <c r="F56" s="58"/>
      <c r="G56" s="58">
        <f t="shared" si="1"/>
        <v>0.00366690777942719</v>
      </c>
      <c r="H56" s="58">
        <f t="shared" si="2"/>
        <v>0.0010327900679474758</v>
      </c>
      <c r="I56" s="58"/>
      <c r="J56" s="58">
        <f t="shared" si="3"/>
        <v>0.00011779006794747577</v>
      </c>
      <c r="K56" s="59">
        <f t="shared" si="4"/>
        <v>117.79006794747576</v>
      </c>
    </row>
    <row r="57" spans="1:11" ht="12.75">
      <c r="A57" s="8" t="s">
        <v>74</v>
      </c>
      <c r="B57" s="7"/>
      <c r="D57" s="48">
        <v>976</v>
      </c>
      <c r="E57" s="58">
        <f t="shared" si="0"/>
        <v>0.000976</v>
      </c>
      <c r="F57" s="58"/>
      <c r="G57" s="58">
        <f t="shared" si="1"/>
        <v>0.003911368298055669</v>
      </c>
      <c r="H57" s="58">
        <f t="shared" si="2"/>
        <v>0.0010894547932788208</v>
      </c>
      <c r="I57" s="58"/>
      <c r="J57" s="58">
        <f t="shared" si="3"/>
        <v>0.00011345479327882081</v>
      </c>
      <c r="K57" s="59">
        <f t="shared" si="4"/>
        <v>113.4547932788208</v>
      </c>
    </row>
    <row r="58" spans="1:11" ht="12.75">
      <c r="A58" s="8" t="s">
        <v>62</v>
      </c>
      <c r="B58" s="7">
        <v>0</v>
      </c>
      <c r="D58" s="48">
        <v>1037</v>
      </c>
      <c r="E58" s="58">
        <f t="shared" si="0"/>
        <v>0.001037</v>
      </c>
      <c r="F58" s="58"/>
      <c r="G58" s="58">
        <f t="shared" si="1"/>
        <v>0.0041558288166841486</v>
      </c>
      <c r="H58" s="58">
        <f t="shared" si="2"/>
        <v>0.001146119518610166</v>
      </c>
      <c r="I58" s="58"/>
      <c r="J58" s="58">
        <f t="shared" si="3"/>
        <v>0.00010911951861016607</v>
      </c>
      <c r="K58" s="59">
        <f t="shared" si="4"/>
        <v>109.11951861016607</v>
      </c>
    </row>
    <row r="59" spans="1:11" ht="12.75">
      <c r="A59" s="31" t="s">
        <v>79</v>
      </c>
      <c r="B59" s="32">
        <f>((B56*B57)+B58)</f>
        <v>0</v>
      </c>
      <c r="D59" s="48">
        <v>1098</v>
      </c>
      <c r="E59" s="58">
        <f t="shared" si="0"/>
        <v>0.001098</v>
      </c>
      <c r="F59" s="58"/>
      <c r="G59" s="58">
        <f t="shared" si="1"/>
        <v>0.004400289335312628</v>
      </c>
      <c r="H59" s="58">
        <f t="shared" si="2"/>
        <v>0.001202784243941511</v>
      </c>
      <c r="I59" s="58"/>
      <c r="J59" s="58">
        <f t="shared" si="3"/>
        <v>0.000104784243941511</v>
      </c>
      <c r="K59" s="59">
        <f t="shared" si="4"/>
        <v>104.784243941511</v>
      </c>
    </row>
    <row r="60" spans="4:11" ht="12.75">
      <c r="D60" s="48">
        <v>1159</v>
      </c>
      <c r="E60" s="58">
        <f t="shared" si="0"/>
        <v>0.001159</v>
      </c>
      <c r="F60" s="58"/>
      <c r="G60" s="58">
        <f t="shared" si="1"/>
        <v>0.004644749853941107</v>
      </c>
      <c r="H60" s="58">
        <f t="shared" si="2"/>
        <v>0.001259448969272856</v>
      </c>
      <c r="I60" s="58"/>
      <c r="J60" s="58">
        <f t="shared" si="3"/>
        <v>0.00010044896927285593</v>
      </c>
      <c r="K60" s="59">
        <f t="shared" si="4"/>
        <v>100.44896927285593</v>
      </c>
    </row>
    <row r="61" spans="4:11" ht="12.75">
      <c r="D61" s="48">
        <v>1220</v>
      </c>
      <c r="E61" s="58">
        <f t="shared" si="0"/>
        <v>0.00122</v>
      </c>
      <c r="F61" s="58"/>
      <c r="G61" s="58">
        <f t="shared" si="1"/>
        <v>0.004889210372569586</v>
      </c>
      <c r="H61" s="58">
        <f t="shared" si="2"/>
        <v>0.001316113694604201</v>
      </c>
      <c r="I61" s="58"/>
      <c r="J61" s="58">
        <f t="shared" si="3"/>
        <v>9.611369460420108E-05</v>
      </c>
      <c r="K61" s="59">
        <f t="shared" si="4"/>
        <v>96.11369460420109</v>
      </c>
    </row>
    <row r="62" spans="4:11" ht="12.75">
      <c r="D62" s="48">
        <v>1281</v>
      </c>
      <c r="E62" s="58">
        <f t="shared" si="0"/>
        <v>0.001281</v>
      </c>
      <c r="F62" s="58"/>
      <c r="G62" s="58">
        <f t="shared" si="1"/>
        <v>0.005133670891198066</v>
      </c>
      <c r="H62" s="58">
        <f t="shared" si="2"/>
        <v>0.0013727784199355463</v>
      </c>
      <c r="I62" s="58"/>
      <c r="J62" s="58">
        <f t="shared" si="3"/>
        <v>9.177841993554623E-05</v>
      </c>
      <c r="K62" s="59">
        <f t="shared" si="4"/>
        <v>91.77841993554622</v>
      </c>
    </row>
    <row r="63" spans="4:11" ht="12.75">
      <c r="D63" s="48">
        <v>1342</v>
      </c>
      <c r="E63" s="58">
        <f t="shared" si="0"/>
        <v>0.001342</v>
      </c>
      <c r="F63" s="58"/>
      <c r="G63" s="58">
        <f t="shared" si="1"/>
        <v>0.0053781314098265455</v>
      </c>
      <c r="H63" s="58">
        <f t="shared" si="2"/>
        <v>0.0014294431452668913</v>
      </c>
      <c r="I63" s="58"/>
      <c r="J63" s="58">
        <f t="shared" si="3"/>
        <v>8.744314526689116E-05</v>
      </c>
      <c r="K63" s="59">
        <f t="shared" si="4"/>
        <v>87.44314526689116</v>
      </c>
    </row>
    <row r="64" spans="4:11" ht="12.75">
      <c r="D64" s="48">
        <v>1403</v>
      </c>
      <c r="E64" s="58">
        <f t="shared" si="0"/>
        <v>0.001403</v>
      </c>
      <c r="F64" s="58"/>
      <c r="G64" s="58">
        <f t="shared" si="1"/>
        <v>0.005622591928455024</v>
      </c>
      <c r="H64" s="58">
        <f t="shared" si="2"/>
        <v>0.0014861078705982363</v>
      </c>
      <c r="I64" s="58"/>
      <c r="J64" s="58">
        <f t="shared" si="3"/>
        <v>8.310787059823631E-05</v>
      </c>
      <c r="K64" s="59">
        <f t="shared" si="4"/>
        <v>83.10787059823632</v>
      </c>
    </row>
    <row r="65" spans="4:11" ht="12.75">
      <c r="D65" s="48">
        <v>1464</v>
      </c>
      <c r="E65" s="58">
        <f t="shared" si="0"/>
        <v>0.001464</v>
      </c>
      <c r="F65" s="58"/>
      <c r="G65" s="58">
        <f t="shared" si="1"/>
        <v>0.005867052447083504</v>
      </c>
      <c r="H65" s="58">
        <f t="shared" si="2"/>
        <v>0.0015427725959295815</v>
      </c>
      <c r="I65" s="58"/>
      <c r="J65" s="58">
        <f t="shared" si="3"/>
        <v>7.877259592958146E-05</v>
      </c>
      <c r="K65" s="59">
        <f t="shared" si="4"/>
        <v>78.77259592958146</v>
      </c>
    </row>
    <row r="66" spans="4:11" ht="12.75">
      <c r="D66" s="48">
        <v>1525</v>
      </c>
      <c r="E66" s="58">
        <f t="shared" si="0"/>
        <v>0.001525</v>
      </c>
      <c r="F66" s="58"/>
      <c r="G66" s="58">
        <f t="shared" si="1"/>
        <v>0.006111512965711984</v>
      </c>
      <c r="H66" s="58">
        <f t="shared" si="2"/>
        <v>0.0015994373212609265</v>
      </c>
      <c r="I66" s="58"/>
      <c r="J66" s="58">
        <f t="shared" si="3"/>
        <v>7.44373212609264E-05</v>
      </c>
      <c r="K66" s="59">
        <f t="shared" si="4"/>
        <v>74.4373212609264</v>
      </c>
    </row>
    <row r="67" spans="4:11" ht="12.75">
      <c r="D67" s="48">
        <v>1586</v>
      </c>
      <c r="E67" s="58">
        <f t="shared" si="0"/>
        <v>0.001586</v>
      </c>
      <c r="F67" s="58"/>
      <c r="G67" s="58">
        <f t="shared" si="1"/>
        <v>0.006355973484340462</v>
      </c>
      <c r="H67" s="58">
        <f t="shared" si="2"/>
        <v>0.0016561020465922713</v>
      </c>
      <c r="I67" s="58"/>
      <c r="J67" s="58">
        <f t="shared" si="3"/>
        <v>7.010204659227133E-05</v>
      </c>
      <c r="K67" s="59">
        <f t="shared" si="4"/>
        <v>70.10204659227134</v>
      </c>
    </row>
    <row r="68" spans="4:11" ht="12.75">
      <c r="D68" s="48">
        <v>1647</v>
      </c>
      <c r="E68" s="58">
        <f t="shared" si="0"/>
        <v>0.001647</v>
      </c>
      <c r="F68" s="58"/>
      <c r="G68" s="58">
        <f t="shared" si="1"/>
        <v>0.006600434002968942</v>
      </c>
      <c r="H68" s="58">
        <f t="shared" si="2"/>
        <v>0.0017127667719236165</v>
      </c>
      <c r="I68" s="58"/>
      <c r="J68" s="58">
        <f t="shared" si="3"/>
        <v>6.576677192361648E-05</v>
      </c>
      <c r="K68" s="59">
        <f t="shared" si="4"/>
        <v>65.76677192361647</v>
      </c>
    </row>
    <row r="69" spans="4:11" ht="12.75">
      <c r="D69" s="48">
        <v>1708</v>
      </c>
      <c r="E69" s="58">
        <f t="shared" si="0"/>
        <v>0.001708</v>
      </c>
      <c r="F69" s="58"/>
      <c r="G69" s="58">
        <f t="shared" si="1"/>
        <v>0.006844894521597421</v>
      </c>
      <c r="H69" s="58">
        <f t="shared" si="2"/>
        <v>0.0017694314972549617</v>
      </c>
      <c r="I69" s="58"/>
      <c r="J69" s="58">
        <f t="shared" si="3"/>
        <v>6.143149725496163E-05</v>
      </c>
      <c r="K69" s="59">
        <f t="shared" si="4"/>
        <v>61.43149725496163</v>
      </c>
    </row>
    <row r="70" spans="4:11" ht="12.75">
      <c r="D70" s="48">
        <v>1769</v>
      </c>
      <c r="E70" s="58">
        <f t="shared" si="0"/>
        <v>0.001769</v>
      </c>
      <c r="F70" s="58"/>
      <c r="G70" s="58">
        <f t="shared" si="1"/>
        <v>0.0070893550402259</v>
      </c>
      <c r="H70" s="58">
        <f t="shared" si="2"/>
        <v>0.0018260962225863065</v>
      </c>
      <c r="I70" s="58"/>
      <c r="J70" s="58">
        <f t="shared" si="3"/>
        <v>5.709622258630656E-05</v>
      </c>
      <c r="K70" s="59">
        <f t="shared" si="4"/>
        <v>57.09622258630656</v>
      </c>
    </row>
    <row r="71" spans="4:11" ht="12.75">
      <c r="D71" s="48">
        <v>1830</v>
      </c>
      <c r="E71" s="58">
        <f t="shared" si="0"/>
        <v>0.00183</v>
      </c>
      <c r="F71" s="58"/>
      <c r="G71" s="58">
        <f t="shared" si="1"/>
        <v>0.00733381555885438</v>
      </c>
      <c r="H71" s="58">
        <f t="shared" si="2"/>
        <v>0.0018827609479176515</v>
      </c>
      <c r="I71" s="58"/>
      <c r="J71" s="58">
        <f t="shared" si="3"/>
        <v>5.2760947917651494E-05</v>
      </c>
      <c r="K71" s="59">
        <f t="shared" si="4"/>
        <v>52.76094791765149</v>
      </c>
    </row>
    <row r="72" spans="4:11" ht="12.75">
      <c r="D72" s="48">
        <v>1891</v>
      </c>
      <c r="E72" s="58">
        <f t="shared" si="0"/>
        <v>0.001891</v>
      </c>
      <c r="F72" s="58"/>
      <c r="G72" s="58">
        <f t="shared" si="1"/>
        <v>0.00757827607748286</v>
      </c>
      <c r="H72" s="58">
        <f t="shared" si="2"/>
        <v>0.001939425673248997</v>
      </c>
      <c r="I72" s="58"/>
      <c r="J72" s="58">
        <f t="shared" si="3"/>
        <v>4.842567324899686E-05</v>
      </c>
      <c r="K72" s="59">
        <f t="shared" si="4"/>
        <v>48.42567324899686</v>
      </c>
    </row>
    <row r="73" spans="4:11" ht="12.75">
      <c r="D73" s="48">
        <v>1952</v>
      </c>
      <c r="E73" s="58">
        <f t="shared" si="0"/>
        <v>0.001952</v>
      </c>
      <c r="F73" s="58"/>
      <c r="G73" s="58">
        <f t="shared" si="1"/>
        <v>0.007822736596111338</v>
      </c>
      <c r="H73" s="58">
        <f t="shared" si="2"/>
        <v>0.0019960903985803413</v>
      </c>
      <c r="I73" s="58"/>
      <c r="J73" s="58">
        <f t="shared" si="3"/>
        <v>4.409039858034136E-05</v>
      </c>
      <c r="K73" s="59">
        <f t="shared" si="4"/>
        <v>44.09039858034136</v>
      </c>
    </row>
  </sheetData>
  <sheetProtection selectLockedCells="1" selectUnlockedCells="1"/>
  <mergeCells count="5">
    <mergeCell ref="K45:K47"/>
    <mergeCell ref="J45:J47"/>
    <mergeCell ref="D45:E47"/>
    <mergeCell ref="G45:G47"/>
    <mergeCell ref="H45:H47"/>
  </mergeCells>
  <printOptions/>
  <pageMargins left="0.7479166666666667" right="0.7479166666666667" top="0.9840277777777777" bottom="0.9840277777777777"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J60"/>
  <sheetViews>
    <sheetView workbookViewId="0" topLeftCell="A1">
      <selection activeCell="A1" sqref="A1"/>
    </sheetView>
  </sheetViews>
  <sheetFormatPr defaultColWidth="9.140625" defaultRowHeight="12.75"/>
  <cols>
    <col min="1" max="1" width="22.8515625" style="0" customWidth="1"/>
    <col min="2" max="2" width="18.28125" style="0" customWidth="1"/>
    <col min="3" max="3" width="13.8515625" style="0" customWidth="1"/>
    <col min="4" max="4" width="33.28125" style="0" customWidth="1"/>
    <col min="5" max="5" width="14.8515625" style="0" customWidth="1"/>
    <col min="6" max="6" width="16.7109375" style="0" customWidth="1"/>
    <col min="8" max="8" width="8.8515625" style="0" customWidth="1"/>
    <col min="9" max="9" width="16.421875" style="0" customWidth="1"/>
    <col min="10" max="10" width="11.421875" style="0" customWidth="1"/>
  </cols>
  <sheetData>
    <row r="1" spans="1:10" ht="12.75">
      <c r="A1" s="1" t="s">
        <v>8</v>
      </c>
      <c r="B1" s="5"/>
      <c r="C1" s="5"/>
      <c r="D1" s="5"/>
      <c r="E1" s="5"/>
      <c r="F1" s="5"/>
      <c r="G1" s="5"/>
      <c r="H1" s="5"/>
      <c r="I1" s="5"/>
      <c r="J1" s="6"/>
    </row>
    <row r="2" spans="1:10" ht="12.75">
      <c r="A2" s="4" t="s">
        <v>9</v>
      </c>
      <c r="B2" s="2"/>
      <c r="C2" s="2"/>
      <c r="D2" s="2"/>
      <c r="E2" s="2"/>
      <c r="F2" s="2"/>
      <c r="G2" s="2"/>
      <c r="H2" s="2"/>
      <c r="I2" s="2"/>
      <c r="J2" s="7"/>
    </row>
    <row r="3" spans="1:10" ht="12.75">
      <c r="A3" s="4" t="s">
        <v>10</v>
      </c>
      <c r="B3" s="2"/>
      <c r="C3" s="2"/>
      <c r="D3" s="2"/>
      <c r="E3" s="2"/>
      <c r="F3" s="2"/>
      <c r="G3" s="2"/>
      <c r="H3" s="2"/>
      <c r="I3" s="2"/>
      <c r="J3" s="7"/>
    </row>
    <row r="4" spans="1:10" ht="12.75">
      <c r="A4" s="8"/>
      <c r="B4" s="2"/>
      <c r="C4" s="2"/>
      <c r="D4" s="2"/>
      <c r="E4" s="2"/>
      <c r="F4" s="2"/>
      <c r="G4" s="2"/>
      <c r="H4" s="2"/>
      <c r="I4" s="2"/>
      <c r="J4" s="7"/>
    </row>
    <row r="5" spans="1:10" ht="12.75">
      <c r="A5" s="8" t="s">
        <v>11</v>
      </c>
      <c r="B5" s="2"/>
      <c r="C5" s="2"/>
      <c r="D5" s="2"/>
      <c r="E5" s="2"/>
      <c r="F5" s="2"/>
      <c r="G5" s="2"/>
      <c r="H5" s="2"/>
      <c r="I5" s="2"/>
      <c r="J5" s="7"/>
    </row>
    <row r="6" spans="1:10" ht="12.75">
      <c r="A6" s="8" t="s">
        <v>12</v>
      </c>
      <c r="B6" s="2" t="s">
        <v>13</v>
      </c>
      <c r="C6" s="2"/>
      <c r="D6" s="2"/>
      <c r="E6" s="2"/>
      <c r="F6" s="2"/>
      <c r="G6" s="2"/>
      <c r="H6" s="2"/>
      <c r="I6" s="2"/>
      <c r="J6" s="7"/>
    </row>
    <row r="7" spans="1:10" ht="12.75">
      <c r="A7" s="8" t="s">
        <v>14</v>
      </c>
      <c r="B7" s="2" t="s">
        <v>15</v>
      </c>
      <c r="C7" s="2"/>
      <c r="D7" s="2"/>
      <c r="E7" s="2"/>
      <c r="F7" s="2"/>
      <c r="G7" s="2"/>
      <c r="H7" s="2"/>
      <c r="I7" s="2"/>
      <c r="J7" s="7"/>
    </row>
    <row r="8" spans="1:10" ht="12.75">
      <c r="A8" s="8" t="s">
        <v>16</v>
      </c>
      <c r="B8" s="2" t="s">
        <v>17</v>
      </c>
      <c r="C8" s="2"/>
      <c r="D8" s="2"/>
      <c r="E8" s="2"/>
      <c r="F8" s="2"/>
      <c r="G8" s="2"/>
      <c r="H8" s="2"/>
      <c r="I8" s="2"/>
      <c r="J8" s="7"/>
    </row>
    <row r="9" spans="1:10" ht="12.75">
      <c r="A9" s="8" t="s">
        <v>18</v>
      </c>
      <c r="B9" s="2" t="s">
        <v>19</v>
      </c>
      <c r="C9" s="2"/>
      <c r="D9" s="2"/>
      <c r="E9" s="2"/>
      <c r="F9" s="2"/>
      <c r="G9" s="2"/>
      <c r="H9" s="2"/>
      <c r="I9" s="2"/>
      <c r="J9" s="7"/>
    </row>
    <row r="10" spans="1:10" ht="12.75">
      <c r="A10" s="8" t="s">
        <v>20</v>
      </c>
      <c r="B10" s="2" t="s">
        <v>21</v>
      </c>
      <c r="C10" s="2"/>
      <c r="D10" s="2"/>
      <c r="E10" s="2"/>
      <c r="F10" s="2"/>
      <c r="G10" s="2"/>
      <c r="H10" s="2"/>
      <c r="I10" s="2"/>
      <c r="J10" s="7"/>
    </row>
    <row r="11" spans="1:10" ht="12.75">
      <c r="A11" s="8" t="s">
        <v>22</v>
      </c>
      <c r="B11" s="2" t="s">
        <v>23</v>
      </c>
      <c r="C11" s="2"/>
      <c r="D11" s="2"/>
      <c r="E11" s="2"/>
      <c r="F11" s="2"/>
      <c r="G11" s="2"/>
      <c r="H11" s="2"/>
      <c r="I11" s="2"/>
      <c r="J11" s="7"/>
    </row>
    <row r="12" spans="1:10" ht="12.75">
      <c r="A12" s="8" t="s">
        <v>24</v>
      </c>
      <c r="B12" s="2" t="s">
        <v>25</v>
      </c>
      <c r="C12" s="2"/>
      <c r="D12" s="2"/>
      <c r="E12" s="2"/>
      <c r="F12" s="2"/>
      <c r="G12" s="2"/>
      <c r="H12" s="2"/>
      <c r="I12" s="2"/>
      <c r="J12" s="7"/>
    </row>
    <row r="13" spans="1:10" ht="12.75">
      <c r="A13" s="8" t="s">
        <v>26</v>
      </c>
      <c r="B13" s="2" t="s">
        <v>27</v>
      </c>
      <c r="C13" s="2"/>
      <c r="D13" s="2"/>
      <c r="E13" s="2"/>
      <c r="F13" s="2"/>
      <c r="G13" s="2"/>
      <c r="H13" s="2"/>
      <c r="I13" s="2"/>
      <c r="J13" s="7"/>
    </row>
    <row r="14" spans="1:10" ht="12.75">
      <c r="A14" s="8" t="s">
        <v>28</v>
      </c>
      <c r="B14" s="2" t="s">
        <v>29</v>
      </c>
      <c r="C14" s="2"/>
      <c r="D14" s="2"/>
      <c r="E14" s="2"/>
      <c r="F14" s="2"/>
      <c r="G14" s="2"/>
      <c r="H14" s="2"/>
      <c r="I14" s="2"/>
      <c r="J14" s="7"/>
    </row>
    <row r="15" spans="1:10" ht="12.75">
      <c r="A15" s="8"/>
      <c r="B15" s="2" t="s">
        <v>30</v>
      </c>
      <c r="C15" s="2"/>
      <c r="D15" s="2"/>
      <c r="E15" s="2"/>
      <c r="F15" s="2"/>
      <c r="G15" s="2"/>
      <c r="H15" s="2"/>
      <c r="I15" s="2"/>
      <c r="J15" s="7"/>
    </row>
    <row r="16" spans="1:10" ht="12.75">
      <c r="A16" s="9" t="s">
        <v>31</v>
      </c>
      <c r="B16" s="10"/>
      <c r="C16" s="11" t="s">
        <v>32</v>
      </c>
      <c r="D16" s="10" t="s">
        <v>33</v>
      </c>
      <c r="E16" s="12" t="s">
        <v>34</v>
      </c>
      <c r="F16" s="9" t="s">
        <v>20</v>
      </c>
      <c r="G16" s="10"/>
      <c r="H16" s="2"/>
      <c r="I16" s="9" t="s">
        <v>24</v>
      </c>
      <c r="J16" s="10"/>
    </row>
    <row r="17" spans="1:10" ht="12.75">
      <c r="A17" s="14" t="s">
        <v>35</v>
      </c>
      <c r="B17" s="15">
        <v>0.009116</v>
      </c>
      <c r="C17" s="14" t="s">
        <v>36</v>
      </c>
      <c r="D17" s="15">
        <v>4.134948</v>
      </c>
      <c r="E17" s="16">
        <v>4.314156950360294</v>
      </c>
      <c r="F17" s="8" t="s">
        <v>37</v>
      </c>
      <c r="G17" s="7" t="s">
        <v>38</v>
      </c>
      <c r="H17" s="2"/>
      <c r="I17" s="8" t="s">
        <v>37</v>
      </c>
      <c r="J17" s="7" t="s">
        <v>38</v>
      </c>
    </row>
    <row r="18" spans="1:10" ht="12.75">
      <c r="A18" s="8" t="s">
        <v>39</v>
      </c>
      <c r="B18" s="7">
        <v>0.00839</v>
      </c>
      <c r="C18" s="8" t="s">
        <v>40</v>
      </c>
      <c r="D18" s="7">
        <v>3.805639</v>
      </c>
      <c r="E18" s="17">
        <v>4.007549485712776</v>
      </c>
      <c r="F18" s="8">
        <v>20.01</v>
      </c>
      <c r="G18" s="7">
        <v>0.7149</v>
      </c>
      <c r="H18" s="2"/>
      <c r="I18" s="8">
        <v>20.01</v>
      </c>
      <c r="J18" s="7">
        <v>0.7149</v>
      </c>
    </row>
    <row r="19" spans="1:10" ht="12.75">
      <c r="A19" s="8" t="s">
        <v>41</v>
      </c>
      <c r="B19" s="7">
        <v>2.134E-05</v>
      </c>
      <c r="C19" s="8" t="s">
        <v>42</v>
      </c>
      <c r="D19" s="7">
        <v>0.0096796611758</v>
      </c>
      <c r="E19" s="17">
        <v>0.010308937016448447</v>
      </c>
      <c r="F19" s="8">
        <v>30.02</v>
      </c>
      <c r="G19" s="7">
        <v>0.8781</v>
      </c>
      <c r="H19" s="2"/>
      <c r="I19" s="8">
        <v>30.02</v>
      </c>
      <c r="J19" s="7">
        <v>0.9255</v>
      </c>
    </row>
    <row r="20" spans="1:10" ht="12.75">
      <c r="A20" s="18" t="s">
        <v>43</v>
      </c>
      <c r="B20" s="19">
        <v>1.081</v>
      </c>
      <c r="C20" s="18" t="s">
        <v>43</v>
      </c>
      <c r="D20" s="19">
        <v>1.081</v>
      </c>
      <c r="E20" s="20"/>
      <c r="F20" s="8">
        <v>39.15</v>
      </c>
      <c r="G20" s="7">
        <v>1</v>
      </c>
      <c r="H20" s="2"/>
      <c r="I20" s="8">
        <v>39.15</v>
      </c>
      <c r="J20" s="7">
        <v>1</v>
      </c>
    </row>
    <row r="21" spans="1:10" ht="12.75">
      <c r="A21" s="8"/>
      <c r="B21" s="2"/>
      <c r="C21" s="2"/>
      <c r="D21" s="2"/>
      <c r="E21" s="2"/>
      <c r="F21" s="8">
        <v>50.03</v>
      </c>
      <c r="G21" s="7">
        <v>1.1084</v>
      </c>
      <c r="H21" s="2"/>
      <c r="I21" s="8">
        <v>50.03</v>
      </c>
      <c r="J21" s="7">
        <v>1.1626</v>
      </c>
    </row>
    <row r="22" spans="1:10" ht="12.75">
      <c r="A22" s="8"/>
      <c r="B22" s="2"/>
      <c r="C22" s="2"/>
      <c r="D22" s="2"/>
      <c r="E22" s="2"/>
      <c r="F22" s="8">
        <v>54.96</v>
      </c>
      <c r="G22" s="7">
        <v>1.1428</v>
      </c>
      <c r="H22" s="2"/>
      <c r="I22" s="8">
        <v>54.96</v>
      </c>
      <c r="J22" s="7">
        <v>1.1856</v>
      </c>
    </row>
    <row r="23" spans="1:10" ht="12.75">
      <c r="A23" s="9" t="s">
        <v>26</v>
      </c>
      <c r="B23" s="10"/>
      <c r="C23" s="2"/>
      <c r="D23" s="2"/>
      <c r="E23" s="2"/>
      <c r="F23" s="18">
        <v>60.03</v>
      </c>
      <c r="G23" s="19">
        <v>1.1972</v>
      </c>
      <c r="H23" s="2"/>
      <c r="I23" s="18">
        <v>60.03</v>
      </c>
      <c r="J23" s="19">
        <v>1.2915</v>
      </c>
    </row>
    <row r="24" spans="1:10" ht="12.75">
      <c r="A24" s="8" t="s">
        <v>44</v>
      </c>
      <c r="B24" s="7" t="s">
        <v>45</v>
      </c>
      <c r="C24" s="2"/>
      <c r="D24" s="2"/>
      <c r="E24" s="2"/>
      <c r="F24" s="21">
        <v>43.5</v>
      </c>
      <c r="G24" s="10">
        <v>1.0433400735294118</v>
      </c>
      <c r="H24" s="2"/>
      <c r="I24" s="21">
        <v>43.5</v>
      </c>
      <c r="J24" s="10">
        <v>1.0650101102941176</v>
      </c>
    </row>
    <row r="25" spans="1:10" ht="12.75">
      <c r="A25" s="8">
        <v>6</v>
      </c>
      <c r="B25" s="7">
        <v>3.253</v>
      </c>
      <c r="C25" s="2"/>
      <c r="D25" s="2"/>
      <c r="E25" s="2"/>
      <c r="F25" s="2"/>
      <c r="G25" s="2"/>
      <c r="H25" s="2"/>
      <c r="I25" s="2"/>
      <c r="J25" s="7"/>
    </row>
    <row r="26" spans="1:10" ht="12.75">
      <c r="A26" s="8">
        <v>8</v>
      </c>
      <c r="B26" s="7">
        <v>1.669</v>
      </c>
      <c r="C26" s="2"/>
      <c r="D26" s="2"/>
      <c r="E26" s="2"/>
      <c r="F26" s="9" t="s">
        <v>22</v>
      </c>
      <c r="G26" s="10"/>
      <c r="H26" s="2"/>
      <c r="I26" s="9" t="s">
        <v>28</v>
      </c>
      <c r="J26" s="10"/>
    </row>
    <row r="27" spans="1:10" ht="12.75">
      <c r="A27" s="8">
        <v>10</v>
      </c>
      <c r="B27" s="7">
        <v>1.057</v>
      </c>
      <c r="C27" s="2"/>
      <c r="D27" s="2"/>
      <c r="E27" s="2"/>
      <c r="F27" s="8" t="s">
        <v>37</v>
      </c>
      <c r="G27" s="7" t="s">
        <v>38</v>
      </c>
      <c r="H27" s="2"/>
      <c r="I27" s="8" t="s">
        <v>37</v>
      </c>
      <c r="J27" s="7" t="s">
        <v>38</v>
      </c>
    </row>
    <row r="28" spans="1:10" ht="12.75">
      <c r="A28" s="8">
        <v>11</v>
      </c>
      <c r="B28" s="7">
        <v>0.872</v>
      </c>
      <c r="C28" s="2"/>
      <c r="D28" s="2"/>
      <c r="E28" s="2"/>
      <c r="F28" s="8">
        <v>20.01</v>
      </c>
      <c r="G28" s="7">
        <v>0.717</v>
      </c>
      <c r="H28" s="2"/>
      <c r="I28" s="8">
        <v>20.01</v>
      </c>
      <c r="J28" s="7">
        <v>0.7149</v>
      </c>
    </row>
    <row r="29" spans="1:10" ht="12.75">
      <c r="A29" s="8">
        <v>12</v>
      </c>
      <c r="B29" s="7">
        <v>0.73</v>
      </c>
      <c r="C29" s="2"/>
      <c r="D29" s="2"/>
      <c r="E29" s="2"/>
      <c r="F29" s="8">
        <v>30.02</v>
      </c>
      <c r="G29" s="7">
        <v>0.8749</v>
      </c>
      <c r="H29" s="2"/>
      <c r="I29" s="8">
        <v>30.02</v>
      </c>
      <c r="J29" s="7">
        <v>0.9962</v>
      </c>
    </row>
    <row r="30" spans="1:10" ht="12.75">
      <c r="A30" s="8">
        <v>13</v>
      </c>
      <c r="B30" s="7">
        <v>0.627</v>
      </c>
      <c r="C30" s="2"/>
      <c r="D30" s="2"/>
      <c r="E30" s="2"/>
      <c r="F30" s="8">
        <v>39.15</v>
      </c>
      <c r="G30" s="7">
        <v>1</v>
      </c>
      <c r="H30" s="2"/>
      <c r="I30" s="8">
        <v>39.15</v>
      </c>
      <c r="J30" s="7">
        <v>1</v>
      </c>
    </row>
    <row r="31" spans="1:10" ht="12.75">
      <c r="A31" s="8">
        <v>14</v>
      </c>
      <c r="B31" s="7">
        <v>0.519</v>
      </c>
      <c r="C31" s="2"/>
      <c r="D31" s="2"/>
      <c r="E31" s="2"/>
      <c r="F31" s="8">
        <v>50.03</v>
      </c>
      <c r="G31" s="7">
        <v>1.1327</v>
      </c>
      <c r="H31" s="2"/>
      <c r="I31" s="22">
        <v>44.95</v>
      </c>
      <c r="J31" s="7">
        <v>1.0573</v>
      </c>
    </row>
    <row r="32" spans="1:10" ht="12.75">
      <c r="A32" s="18">
        <v>15</v>
      </c>
      <c r="B32" s="19">
        <v>0.441</v>
      </c>
      <c r="C32" s="2"/>
      <c r="D32" s="2"/>
      <c r="E32" s="2"/>
      <c r="F32" s="8">
        <v>54.96</v>
      </c>
      <c r="G32" s="7">
        <v>1.1892</v>
      </c>
      <c r="H32" s="2"/>
      <c r="I32" s="8">
        <v>50.03</v>
      </c>
      <c r="J32" s="7">
        <v>0.991</v>
      </c>
    </row>
    <row r="33" spans="1:10" ht="12.75">
      <c r="A33" s="8"/>
      <c r="B33" s="2"/>
      <c r="C33" s="2"/>
      <c r="D33" s="2"/>
      <c r="E33" s="2"/>
      <c r="F33" s="18">
        <v>60.03</v>
      </c>
      <c r="G33" s="19">
        <v>1.2441</v>
      </c>
      <c r="H33" s="2"/>
      <c r="I33" s="8">
        <v>54.96</v>
      </c>
      <c r="J33" s="7">
        <v>0.9715</v>
      </c>
    </row>
    <row r="34" spans="1:10" ht="12.75">
      <c r="A34" s="8"/>
      <c r="B34" s="2"/>
      <c r="C34" s="2"/>
      <c r="D34" s="2"/>
      <c r="E34" s="2"/>
      <c r="F34" s="21">
        <v>43.5</v>
      </c>
      <c r="G34" s="10">
        <v>1.053055606617647</v>
      </c>
      <c r="H34" s="2"/>
      <c r="I34" s="18">
        <v>60.03</v>
      </c>
      <c r="J34" s="19">
        <v>1.0032</v>
      </c>
    </row>
    <row r="35" spans="1:10" ht="12.75">
      <c r="A35" s="8"/>
      <c r="B35" s="2"/>
      <c r="C35" s="2"/>
      <c r="D35" s="2"/>
      <c r="E35" s="2"/>
      <c r="F35" s="2"/>
      <c r="G35" s="2"/>
      <c r="H35" s="2"/>
      <c r="I35" s="21">
        <v>43.5</v>
      </c>
      <c r="J35" s="10">
        <v>1.0429749999999998</v>
      </c>
    </row>
    <row r="36" spans="1:10" ht="13.5" thickBot="1">
      <c r="A36" s="18"/>
      <c r="B36" s="23"/>
      <c r="C36" s="23"/>
      <c r="D36" s="66"/>
      <c r="E36" s="67"/>
      <c r="F36" s="67"/>
      <c r="G36" s="2"/>
      <c r="H36" s="2"/>
      <c r="I36" s="2"/>
      <c r="J36" s="7"/>
    </row>
    <row r="37" spans="1:10" ht="12.75">
      <c r="A37" s="27" t="s">
        <v>52</v>
      </c>
      <c r="B37" s="28"/>
      <c r="C37" s="34"/>
      <c r="D37" s="115" t="s">
        <v>80</v>
      </c>
      <c r="E37" s="116"/>
      <c r="F37" s="107"/>
      <c r="G37" s="64"/>
      <c r="H37" s="64"/>
      <c r="I37" s="64"/>
      <c r="J37" s="65"/>
    </row>
    <row r="38" spans="1:10" ht="13.5" thickBot="1">
      <c r="A38" s="29" t="s">
        <v>55</v>
      </c>
      <c r="B38" s="30" t="s">
        <v>56</v>
      </c>
      <c r="C38" s="36"/>
      <c r="D38" s="110"/>
      <c r="E38" s="117"/>
      <c r="F38" s="111"/>
      <c r="G38" s="36"/>
      <c r="H38" s="36"/>
      <c r="I38" s="36"/>
      <c r="J38" s="36"/>
    </row>
    <row r="39" spans="1:10" ht="12.75">
      <c r="A39" s="8" t="s">
        <v>59</v>
      </c>
      <c r="B39" s="7"/>
      <c r="C39" s="36"/>
      <c r="D39" s="29" t="s">
        <v>81</v>
      </c>
      <c r="E39" s="24" t="s">
        <v>82</v>
      </c>
      <c r="F39" s="30" t="s">
        <v>83</v>
      </c>
      <c r="G39" s="36"/>
      <c r="H39" s="36"/>
      <c r="I39" s="36"/>
      <c r="J39" s="36"/>
    </row>
    <row r="40" spans="1:10" ht="12.75">
      <c r="A40" s="8" t="s">
        <v>61</v>
      </c>
      <c r="B40" s="7"/>
      <c r="C40" s="36"/>
      <c r="D40" s="37"/>
      <c r="E40" s="34" t="s">
        <v>84</v>
      </c>
      <c r="F40" s="25" t="s">
        <v>38</v>
      </c>
      <c r="G40" s="36"/>
      <c r="H40" s="36"/>
      <c r="I40" s="36"/>
      <c r="J40" s="36"/>
    </row>
    <row r="41" spans="1:10" ht="12.75">
      <c r="A41" s="8" t="s">
        <v>63</v>
      </c>
      <c r="B41" s="7"/>
      <c r="C41" s="36"/>
      <c r="D41" s="38" t="s">
        <v>85</v>
      </c>
      <c r="E41" s="34">
        <v>39.15</v>
      </c>
      <c r="F41" s="25">
        <v>1</v>
      </c>
      <c r="G41" s="36"/>
      <c r="H41" s="36"/>
      <c r="I41" s="36"/>
      <c r="J41" s="36"/>
    </row>
    <row r="42" spans="1:10" ht="12.75">
      <c r="A42" s="8" t="s">
        <v>64</v>
      </c>
      <c r="B42" s="7"/>
      <c r="C42" s="36"/>
      <c r="D42" s="39" t="s">
        <v>86</v>
      </c>
      <c r="E42" s="40">
        <v>50.03</v>
      </c>
      <c r="F42" s="41">
        <v>1.1626</v>
      </c>
      <c r="G42" s="36"/>
      <c r="H42" s="36"/>
      <c r="I42" s="36"/>
      <c r="J42" s="36"/>
    </row>
    <row r="43" spans="1:10" ht="12.75">
      <c r="A43" s="31" t="s">
        <v>65</v>
      </c>
      <c r="B43" s="32" t="e">
        <f>((B39-B40)/(B41-B42))</f>
        <v>#DIV/0!</v>
      </c>
      <c r="C43" s="36"/>
      <c r="D43" s="42" t="s">
        <v>87</v>
      </c>
      <c r="E43" s="32">
        <v>43.5</v>
      </c>
      <c r="F43" s="33"/>
      <c r="G43" s="36"/>
      <c r="H43" s="36"/>
      <c r="I43" s="36"/>
      <c r="J43" s="36"/>
    </row>
    <row r="44" spans="1:10" ht="12.75">
      <c r="A44" s="8"/>
      <c r="B44" s="7"/>
      <c r="C44" s="36"/>
      <c r="D44" s="4" t="s">
        <v>88</v>
      </c>
      <c r="E44" s="2"/>
      <c r="F44" s="7"/>
      <c r="G44" s="36"/>
      <c r="H44" s="36"/>
      <c r="I44" s="36"/>
      <c r="J44" s="36"/>
    </row>
    <row r="45" spans="1:10" ht="12.75">
      <c r="A45" s="9" t="s">
        <v>72</v>
      </c>
      <c r="B45" s="10" t="s">
        <v>73</v>
      </c>
      <c r="C45" s="36"/>
      <c r="D45" s="21" t="s">
        <v>89</v>
      </c>
      <c r="E45" s="11"/>
      <c r="F45" s="10"/>
      <c r="G45" s="36"/>
      <c r="H45" s="36"/>
      <c r="I45" s="36"/>
      <c r="J45" s="36"/>
    </row>
    <row r="46" spans="1:10" ht="12.75">
      <c r="A46" s="8" t="s">
        <v>74</v>
      </c>
      <c r="B46" s="7"/>
      <c r="C46" s="36"/>
      <c r="D46" s="43" t="s">
        <v>90</v>
      </c>
      <c r="E46" s="34">
        <f>((F42-F41)/(E42-E41))</f>
        <v>0.014944852941176475</v>
      </c>
      <c r="F46" s="25"/>
      <c r="G46" s="36"/>
      <c r="H46" s="36"/>
      <c r="I46" s="36"/>
      <c r="J46" s="36"/>
    </row>
    <row r="47" spans="1:10" ht="12.75">
      <c r="A47" s="8" t="s">
        <v>75</v>
      </c>
      <c r="B47" s="7"/>
      <c r="C47" s="36"/>
      <c r="D47" s="43" t="s">
        <v>91</v>
      </c>
      <c r="E47" s="34">
        <f>(F42-(E46*E42))</f>
        <v>0.414909007352941</v>
      </c>
      <c r="F47" s="25"/>
      <c r="G47" s="36"/>
      <c r="H47" s="36"/>
      <c r="I47" s="36"/>
      <c r="J47" s="36"/>
    </row>
    <row r="48" spans="1:10" ht="12.75">
      <c r="A48" s="8" t="s">
        <v>60</v>
      </c>
      <c r="B48" s="7"/>
      <c r="C48" s="36"/>
      <c r="D48" s="44" t="s">
        <v>92</v>
      </c>
      <c r="E48" s="11">
        <f>((E46*E43)+E47)</f>
        <v>1.0650101102941176</v>
      </c>
      <c r="F48" s="32"/>
      <c r="G48" s="36"/>
      <c r="H48" s="36"/>
      <c r="I48" s="36"/>
      <c r="J48" s="36"/>
    </row>
    <row r="49" spans="1:10" ht="12.75">
      <c r="A49" s="31" t="s">
        <v>76</v>
      </c>
      <c r="B49" s="32">
        <f>B47-(B48*B46)</f>
        <v>0</v>
      </c>
      <c r="C49" s="36"/>
      <c r="D49" s="34"/>
      <c r="E49" s="34"/>
      <c r="F49" s="34"/>
      <c r="G49" s="36"/>
      <c r="H49" s="36"/>
      <c r="I49" s="36"/>
      <c r="J49" s="36"/>
    </row>
    <row r="50" spans="1:10" ht="12.75">
      <c r="A50" s="8"/>
      <c r="B50" s="7"/>
      <c r="C50" s="36"/>
      <c r="D50" s="35" t="s">
        <v>93</v>
      </c>
      <c r="E50" s="45"/>
      <c r="F50" s="46"/>
      <c r="G50" s="36"/>
      <c r="H50" s="36"/>
      <c r="I50" s="36"/>
      <c r="J50" s="36"/>
    </row>
    <row r="51" spans="1:10" ht="12.75">
      <c r="A51" s="9" t="s">
        <v>77</v>
      </c>
      <c r="B51" s="10" t="s">
        <v>78</v>
      </c>
      <c r="C51" s="36"/>
      <c r="D51" s="9" t="s">
        <v>81</v>
      </c>
      <c r="E51" s="11" t="s">
        <v>82</v>
      </c>
      <c r="F51" s="10" t="s">
        <v>83</v>
      </c>
      <c r="G51" s="36"/>
      <c r="H51" s="36"/>
      <c r="I51" s="36"/>
      <c r="J51" s="36"/>
    </row>
    <row r="52" spans="1:10" ht="12.75">
      <c r="A52" s="8" t="s">
        <v>60</v>
      </c>
      <c r="B52" s="7">
        <v>4.007549485712776</v>
      </c>
      <c r="C52" s="36"/>
      <c r="D52" s="37"/>
      <c r="E52" s="34" t="s">
        <v>44</v>
      </c>
      <c r="F52" s="25" t="s">
        <v>45</v>
      </c>
      <c r="G52" s="36"/>
      <c r="H52" s="36"/>
      <c r="I52" s="36"/>
      <c r="J52" s="36"/>
    </row>
    <row r="53" spans="1:10" ht="12.75">
      <c r="A53" s="8" t="s">
        <v>74</v>
      </c>
      <c r="B53" s="7"/>
      <c r="C53" s="36"/>
      <c r="D53" s="38" t="s">
        <v>85</v>
      </c>
      <c r="E53" s="8">
        <v>6</v>
      </c>
      <c r="F53" s="7">
        <v>3.253</v>
      </c>
      <c r="G53" s="36"/>
      <c r="H53" s="36"/>
      <c r="I53" s="36"/>
      <c r="J53" s="36"/>
    </row>
    <row r="54" spans="1:10" ht="12.75">
      <c r="A54" s="8" t="s">
        <v>62</v>
      </c>
      <c r="B54" s="7">
        <v>0</v>
      </c>
      <c r="C54" s="36"/>
      <c r="D54" s="38" t="s">
        <v>86</v>
      </c>
      <c r="E54" s="8">
        <v>8</v>
      </c>
      <c r="F54" s="7">
        <v>1.669</v>
      </c>
      <c r="G54" s="36"/>
      <c r="H54" s="36"/>
      <c r="I54" s="36"/>
      <c r="J54" s="36"/>
    </row>
    <row r="55" spans="1:10" ht="12.75">
      <c r="A55" s="31" t="s">
        <v>79</v>
      </c>
      <c r="B55" s="32">
        <f>((B52*B53)+B54)</f>
        <v>0</v>
      </c>
      <c r="C55" s="36"/>
      <c r="D55" s="42" t="s">
        <v>94</v>
      </c>
      <c r="E55" s="47">
        <v>7.2</v>
      </c>
      <c r="F55" s="32"/>
      <c r="G55" s="36"/>
      <c r="H55" s="36"/>
      <c r="I55" s="36"/>
      <c r="J55" s="36"/>
    </row>
    <row r="56" spans="3:10" ht="12.75">
      <c r="C56" s="36"/>
      <c r="D56" s="4" t="s">
        <v>88</v>
      </c>
      <c r="E56" s="2"/>
      <c r="F56" s="7"/>
      <c r="G56" s="36"/>
      <c r="H56" s="36"/>
      <c r="I56" s="36"/>
      <c r="J56" s="36"/>
    </row>
    <row r="57" spans="3:10" ht="12.75">
      <c r="C57" s="36"/>
      <c r="D57" s="21" t="s">
        <v>89</v>
      </c>
      <c r="E57" s="11"/>
      <c r="F57" s="10"/>
      <c r="G57" s="36"/>
      <c r="H57" s="36"/>
      <c r="I57" s="36"/>
      <c r="J57" s="36"/>
    </row>
    <row r="58" spans="3:9" ht="12.75">
      <c r="C58" s="36"/>
      <c r="D58" s="43" t="s">
        <v>90</v>
      </c>
      <c r="E58" s="34">
        <f>((F54-F53)/(E54-E53))</f>
        <v>-0.792</v>
      </c>
      <c r="F58" s="25"/>
      <c r="G58" s="36"/>
      <c r="H58" s="36"/>
      <c r="I58" s="36"/>
    </row>
    <row r="59" spans="3:9" ht="12.75">
      <c r="C59" s="36"/>
      <c r="D59" s="43" t="s">
        <v>91</v>
      </c>
      <c r="E59" s="34">
        <f>(F54-(E58*E54))</f>
        <v>8.005</v>
      </c>
      <c r="F59" s="25"/>
      <c r="G59" s="36"/>
      <c r="H59" s="36"/>
      <c r="I59" s="36"/>
    </row>
    <row r="60" spans="4:6" ht="12.75">
      <c r="D60" s="44" t="s">
        <v>95</v>
      </c>
      <c r="E60" s="11">
        <f>((E58*E55)+E59)</f>
        <v>2.3026</v>
      </c>
      <c r="F60" s="32"/>
    </row>
  </sheetData>
  <sheetProtection selectLockedCells="1" selectUnlockedCells="1"/>
  <mergeCells count="1">
    <mergeCell ref="D37:F38"/>
  </mergeCells>
  <printOptions/>
  <pageMargins left="0.7479166666666667" right="0.7479166666666667" top="0.9840277777777777" bottom="0.9840277777777777"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8.7109375" style="0" customWidth="1"/>
    <col min="2" max="2" width="20.8515625" style="0" customWidth="1"/>
    <col min="3" max="3" width="17.421875" style="0" customWidth="1"/>
    <col min="4" max="4" width="20.140625" style="0" customWidth="1"/>
    <col min="6" max="6" width="12.8515625" style="0" customWidth="1"/>
    <col min="7" max="7" width="17.140625" style="0" customWidth="1"/>
    <col min="9" max="9" width="13.8515625" style="0" customWidth="1"/>
  </cols>
  <sheetData>
    <row r="1" ht="12.75">
      <c r="A1" t="s">
        <v>8</v>
      </c>
    </row>
    <row r="2" ht="12.75">
      <c r="A2" t="s">
        <v>9</v>
      </c>
    </row>
    <row r="3" ht="12.75">
      <c r="A3" t="s">
        <v>10</v>
      </c>
    </row>
    <row r="5" ht="12.75">
      <c r="A5" t="s">
        <v>11</v>
      </c>
    </row>
    <row r="6" spans="1:2" ht="12.75">
      <c r="A6" t="s">
        <v>12</v>
      </c>
      <c r="B6" t="s">
        <v>13</v>
      </c>
    </row>
    <row r="7" spans="1:2" ht="12.75">
      <c r="A7" t="s">
        <v>14</v>
      </c>
      <c r="B7" t="s">
        <v>15</v>
      </c>
    </row>
    <row r="8" spans="1:2" ht="12.75">
      <c r="A8" t="s">
        <v>16</v>
      </c>
      <c r="B8" t="s">
        <v>17</v>
      </c>
    </row>
    <row r="9" spans="1:2" ht="12.75">
      <c r="A9" t="s">
        <v>18</v>
      </c>
      <c r="B9" t="s">
        <v>19</v>
      </c>
    </row>
    <row r="10" spans="1:2" ht="12.75">
      <c r="A10" t="s">
        <v>20</v>
      </c>
      <c r="B10" t="s">
        <v>21</v>
      </c>
    </row>
    <row r="11" spans="1:2" ht="12.75">
      <c r="A11" t="s">
        <v>22</v>
      </c>
      <c r="B11" t="s">
        <v>23</v>
      </c>
    </row>
    <row r="12" spans="1:2" ht="12.75">
      <c r="A12" t="s">
        <v>24</v>
      </c>
      <c r="B12" t="s">
        <v>25</v>
      </c>
    </row>
    <row r="13" spans="1:2" ht="12.75">
      <c r="A13" t="s">
        <v>26</v>
      </c>
      <c r="B13" t="s">
        <v>27</v>
      </c>
    </row>
    <row r="14" spans="1:2" ht="12.75">
      <c r="A14" t="s">
        <v>28</v>
      </c>
      <c r="B14" t="s">
        <v>29</v>
      </c>
    </row>
    <row r="15" ht="12.75">
      <c r="B15" t="s">
        <v>30</v>
      </c>
    </row>
    <row r="16" spans="1:10" ht="12.75">
      <c r="A16" s="31" t="s">
        <v>31</v>
      </c>
      <c r="B16" s="32"/>
      <c r="C16" s="47" t="s">
        <v>32</v>
      </c>
      <c r="D16" s="32"/>
      <c r="F16" s="31" t="s">
        <v>20</v>
      </c>
      <c r="G16" s="32"/>
      <c r="I16" s="31" t="s">
        <v>24</v>
      </c>
      <c r="J16" s="32"/>
    </row>
    <row r="17" spans="1:10" ht="12.75">
      <c r="A17" s="14" t="s">
        <v>35</v>
      </c>
      <c r="B17" s="15">
        <v>0.009116</v>
      </c>
      <c r="C17" s="14" t="s">
        <v>36</v>
      </c>
      <c r="D17" s="15">
        <v>4.134948</v>
      </c>
      <c r="F17" s="8" t="s">
        <v>37</v>
      </c>
      <c r="G17" s="7" t="s">
        <v>38</v>
      </c>
      <c r="I17" s="8" t="s">
        <v>37</v>
      </c>
      <c r="J17" s="7" t="s">
        <v>38</v>
      </c>
    </row>
    <row r="18" spans="1:10" ht="12.75">
      <c r="A18" s="8" t="s">
        <v>39</v>
      </c>
      <c r="B18" s="7">
        <v>0.00839</v>
      </c>
      <c r="C18" s="8" t="s">
        <v>40</v>
      </c>
      <c r="D18" s="7">
        <v>3.805639</v>
      </c>
      <c r="F18" s="8">
        <v>20.01</v>
      </c>
      <c r="G18" s="7">
        <v>0.7149</v>
      </c>
      <c r="I18" s="8">
        <v>20.01</v>
      </c>
      <c r="J18" s="7">
        <v>0.7149</v>
      </c>
    </row>
    <row r="19" spans="1:10" ht="12.75">
      <c r="A19" s="8" t="s">
        <v>41</v>
      </c>
      <c r="B19" s="7">
        <v>2.134E-05</v>
      </c>
      <c r="C19" s="8" t="s">
        <v>42</v>
      </c>
      <c r="D19" s="7">
        <v>0.0096796611758</v>
      </c>
      <c r="F19" s="8">
        <v>30.02</v>
      </c>
      <c r="G19" s="7">
        <v>0.8781</v>
      </c>
      <c r="I19" s="8">
        <v>30.02</v>
      </c>
      <c r="J19" s="7">
        <v>0.9255</v>
      </c>
    </row>
    <row r="20" spans="1:10" ht="12.75">
      <c r="A20" s="18" t="s">
        <v>43</v>
      </c>
      <c r="B20" s="19">
        <v>1.081</v>
      </c>
      <c r="C20" s="18" t="s">
        <v>43</v>
      </c>
      <c r="D20" s="19">
        <v>1.081</v>
      </c>
      <c r="F20" s="8">
        <v>39.15</v>
      </c>
      <c r="G20" s="7">
        <v>1</v>
      </c>
      <c r="I20" s="8">
        <v>39.15</v>
      </c>
      <c r="J20" s="7">
        <v>1</v>
      </c>
    </row>
    <row r="21" spans="6:10" ht="12.75">
      <c r="F21" s="8">
        <v>50.03</v>
      </c>
      <c r="G21" s="7">
        <v>1.1084</v>
      </c>
      <c r="I21" s="8">
        <v>50.03</v>
      </c>
      <c r="J21" s="7">
        <v>1.1626</v>
      </c>
    </row>
    <row r="22" spans="6:10" ht="12.75">
      <c r="F22" s="8">
        <v>54.96</v>
      </c>
      <c r="G22" s="7">
        <v>1.1428</v>
      </c>
      <c r="I22" s="8">
        <v>54.96</v>
      </c>
      <c r="J22" s="7">
        <v>1.1856</v>
      </c>
    </row>
    <row r="23" spans="1:10" ht="12.75">
      <c r="A23" s="31" t="s">
        <v>26</v>
      </c>
      <c r="B23" s="32"/>
      <c r="F23" s="18">
        <v>60.03</v>
      </c>
      <c r="G23" s="19">
        <v>1.1972</v>
      </c>
      <c r="I23" s="18">
        <v>60.03</v>
      </c>
      <c r="J23" s="19">
        <v>1.2915</v>
      </c>
    </row>
    <row r="24" spans="1:2" ht="12.75">
      <c r="A24" s="8" t="s">
        <v>44</v>
      </c>
      <c r="B24" s="7" t="s">
        <v>45</v>
      </c>
    </row>
    <row r="25" spans="1:10" ht="12.75">
      <c r="A25" s="8">
        <v>6</v>
      </c>
      <c r="B25" s="7">
        <v>3.253</v>
      </c>
      <c r="F25" s="31" t="s">
        <v>22</v>
      </c>
      <c r="G25" s="32"/>
      <c r="I25" s="31" t="s">
        <v>28</v>
      </c>
      <c r="J25" s="32"/>
    </row>
    <row r="26" spans="1:10" ht="12.75">
      <c r="A26" s="8">
        <v>8</v>
      </c>
      <c r="B26" s="7">
        <v>1.669</v>
      </c>
      <c r="F26" s="8" t="s">
        <v>37</v>
      </c>
      <c r="G26" s="7" t="s">
        <v>38</v>
      </c>
      <c r="I26" s="8" t="s">
        <v>37</v>
      </c>
      <c r="J26" s="7" t="s">
        <v>38</v>
      </c>
    </row>
    <row r="27" spans="1:10" ht="12.75">
      <c r="A27" s="8">
        <v>10</v>
      </c>
      <c r="B27" s="7">
        <v>1.057</v>
      </c>
      <c r="F27" s="8">
        <v>20.01</v>
      </c>
      <c r="G27" s="7">
        <v>0.717</v>
      </c>
      <c r="I27" s="8">
        <v>20.01</v>
      </c>
      <c r="J27" s="7">
        <v>0.7149</v>
      </c>
    </row>
    <row r="28" spans="1:10" ht="12.75">
      <c r="A28" s="8">
        <v>11</v>
      </c>
      <c r="B28" s="7">
        <v>0.872</v>
      </c>
      <c r="F28" s="8">
        <v>30.02</v>
      </c>
      <c r="G28" s="7">
        <v>0.8749</v>
      </c>
      <c r="I28" s="8">
        <v>30.02</v>
      </c>
      <c r="J28" s="7">
        <v>0.9962</v>
      </c>
    </row>
    <row r="29" spans="1:10" ht="12.75">
      <c r="A29" s="8">
        <v>12</v>
      </c>
      <c r="B29" s="7">
        <v>0.73</v>
      </c>
      <c r="F29" s="8">
        <v>39.15</v>
      </c>
      <c r="G29" s="7">
        <v>1</v>
      </c>
      <c r="I29" s="8">
        <v>39.15</v>
      </c>
      <c r="J29" s="7">
        <v>1</v>
      </c>
    </row>
    <row r="30" spans="1:10" ht="12.75">
      <c r="A30" s="8">
        <v>13</v>
      </c>
      <c r="B30" s="7">
        <v>0.627</v>
      </c>
      <c r="F30" s="8">
        <v>50.03</v>
      </c>
      <c r="G30" s="7">
        <v>1.1327</v>
      </c>
      <c r="I30" s="22">
        <v>44.95</v>
      </c>
      <c r="J30" s="7">
        <v>1.0573</v>
      </c>
    </row>
    <row r="31" spans="1:10" ht="12.75">
      <c r="A31" s="8">
        <v>14</v>
      </c>
      <c r="B31" s="7">
        <v>0.519</v>
      </c>
      <c r="F31" s="8">
        <v>54.96</v>
      </c>
      <c r="G31" s="7">
        <v>1.1892</v>
      </c>
      <c r="I31" s="8">
        <v>50.03</v>
      </c>
      <c r="J31" s="7">
        <v>0.991</v>
      </c>
    </row>
    <row r="32" spans="1:10" ht="12.75">
      <c r="A32" s="18">
        <v>15</v>
      </c>
      <c r="B32" s="19">
        <v>0.441</v>
      </c>
      <c r="F32" s="18">
        <v>60.03</v>
      </c>
      <c r="G32" s="19">
        <v>1.2441</v>
      </c>
      <c r="I32" s="8">
        <v>54.96</v>
      </c>
      <c r="J32" s="7">
        <v>0.9715</v>
      </c>
    </row>
    <row r="33" spans="9:10" ht="12.75">
      <c r="I33" s="18">
        <v>60.03</v>
      </c>
      <c r="J33" s="19">
        <v>1.0032</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Eric Rorrer</cp:lastModifiedBy>
  <dcterms:created xsi:type="dcterms:W3CDTF">2012-05-06T16:01:02Z</dcterms:created>
  <dcterms:modified xsi:type="dcterms:W3CDTF">2013-02-23T19:03:12Z</dcterms:modified>
  <cp:category/>
  <cp:version/>
  <cp:contentType/>
  <cp:contentStatus/>
</cp:coreProperties>
</file>